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01" activeTab="0"/>
  </bookViews>
  <sheets>
    <sheet name="доходы" sheetId="1" r:id="rId1"/>
    <sheet name="расходы" sheetId="2" r:id="rId2"/>
  </sheets>
  <definedNames>
    <definedName name="_Hlk101276435" localSheetId="1">#N/A</definedName>
    <definedName name="_Hlk101276442" localSheetId="1">#N/A</definedName>
    <definedName name="_Hlk101276454" localSheetId="1">#N/A</definedName>
    <definedName name="_Hlk101276463" localSheetId="1">#N/A</definedName>
    <definedName name="_Hlk101276472" localSheetId="1">#N/A</definedName>
    <definedName name="_Hlk101276479" localSheetId="1">#N/A</definedName>
    <definedName name="_Hlk101276487" localSheetId="1">#N/A</definedName>
    <definedName name="_Hlk101276493" localSheetId="1">#N/A</definedName>
    <definedName name="_Hlk101276502" localSheetId="1">#N/A</definedName>
    <definedName name="_Hlk101276509" localSheetId="1">#N/A</definedName>
    <definedName name="_Hlk101276553" localSheetId="1">#N/A</definedName>
    <definedName name="_Hlk101276624" localSheetId="1">#N/A</definedName>
    <definedName name="_Hlk101276631" localSheetId="1">#N/A</definedName>
    <definedName name="_Hlk101276736" localSheetId="1">#N/A</definedName>
    <definedName name="_Hlk101276752" localSheetId="1">#N/A</definedName>
    <definedName name="_Hlk101276758" localSheetId="1">#N/A</definedName>
    <definedName name="_Hlk101276768" localSheetId="1">#N/A</definedName>
    <definedName name="_Hlk101276775" localSheetId="1">#N/A</definedName>
    <definedName name="_Hlk101276783" localSheetId="1">#N/A</definedName>
    <definedName name="_Hlk101276788" localSheetId="1">#N/A</definedName>
    <definedName name="_Hlk101276798" localSheetId="1">#N/A</definedName>
    <definedName name="_Hlk101276807" localSheetId="1">#N/A</definedName>
    <definedName name="_Hlk101276831" localSheetId="1">#N/A</definedName>
    <definedName name="_Hlk101276839" localSheetId="1">#N/A</definedName>
    <definedName name="_Hlk101277038" localSheetId="1">#N/A</definedName>
    <definedName name="_Hlk101277048" localSheetId="1">#N/A</definedName>
    <definedName name="_Hlk101277055" localSheetId="1">#N/A</definedName>
    <definedName name="_Hlk101277096" localSheetId="1">#N/A</definedName>
    <definedName name="_Hlk101277104" localSheetId="1">#N/A</definedName>
    <definedName name="_Hlk101277111" localSheetId="1">#N/A</definedName>
    <definedName name="_Hlk101277118" localSheetId="1">#N/A</definedName>
    <definedName name="_Hlk101277127" localSheetId="1">#N/A</definedName>
    <definedName name="_Hlk101277134" localSheetId="1">#N/A</definedName>
    <definedName name="_Hlk101277141" localSheetId="1">#N/A</definedName>
    <definedName name="_Hlk101277146" localSheetId="1">#N/A</definedName>
    <definedName name="_Hlk101277155" localSheetId="1">#N/A</definedName>
    <definedName name="_Hlk101277162" localSheetId="1">#N/A</definedName>
    <definedName name="_Hlk101277172" localSheetId="1">#N/A</definedName>
    <definedName name="_Hlk101277179" localSheetId="1">#N/A</definedName>
    <definedName name="_Hlk101277199" localSheetId="1">#N/A</definedName>
    <definedName name="_Hlk101277206" localSheetId="1">#N/A</definedName>
    <definedName name="_Hlk101277214" localSheetId="1">#N/A</definedName>
    <definedName name="_Hlk101277220" localSheetId="1">#N/A</definedName>
    <definedName name="_Hlk101277237" localSheetId="1">#N/A</definedName>
    <definedName name="_Hlk101277268" localSheetId="1">#N/A</definedName>
    <definedName name="_Hlk101277275" localSheetId="1">#N/A</definedName>
    <definedName name="_Hlk101277282" localSheetId="1">#N/A</definedName>
    <definedName name="_Hlk101277290" localSheetId="1">#N/A</definedName>
    <definedName name="_Hlk101277298" localSheetId="1">#N/A</definedName>
    <definedName name="_Hlk101277305" localSheetId="1">#N/A</definedName>
    <definedName name="_Hlk101277314" localSheetId="1">#N/A</definedName>
    <definedName name="_Hlk101277320" localSheetId="1">#N/A</definedName>
    <definedName name="_Hlk101277346" localSheetId="1">#N/A</definedName>
    <definedName name="_Hlk101277353" localSheetId="1">#N/A</definedName>
    <definedName name="_Hlk101277364" localSheetId="1">#N/A</definedName>
    <definedName name="_Hlk101277373" localSheetId="1">#N/A</definedName>
    <definedName name="_Hlk101277384" localSheetId="1">#N/A</definedName>
    <definedName name="_Hlk101277393" localSheetId="1">#N/A</definedName>
    <definedName name="_Hlk101277400" localSheetId="1">#N/A</definedName>
    <definedName name="_Hlk101277410" localSheetId="1">#N/A</definedName>
    <definedName name="_Hlk101277420" localSheetId="1">#N/A</definedName>
    <definedName name="_Hlk101277427" localSheetId="1">#N/A</definedName>
    <definedName name="_Hlk101277438" localSheetId="1">#N/A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<sst xmlns="http://schemas.openxmlformats.org/spreadsheetml/2006/main" count="270" uniqueCount="157">
  <si>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</si>
  <si>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</si>
  <si>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</si>
  <si>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</si>
  <si>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</si>
  <si>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</si>
  <si>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</si>
  <si>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</si>
  <si>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</si>
  <si>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</si>
  <si>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</si>
  <si>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</si>
  <si>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</si>
  <si>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</si>
  <si>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</si>
  <si>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</si>
  <si>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</si>
  <si>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</si>
  <si>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</si>
  <si>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</si>
  <si>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</si>
  <si>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</si>
  <si>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</si>
  <si>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</si>
  <si>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</si>
  <si>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</si>
  <si>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</si>
  <si>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</si>
  <si>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</si>
  <si>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</si>
  <si>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</si>
  <si>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</si>
  <si>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</si>
  <si>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</si>
  <si>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</si>
  <si>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</si>
  <si>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</si>
  <si>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</si>
  <si>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</si>
  <si>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</si>
  <si>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</si>
  <si>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</si>
  <si>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</si>
  <si>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</si>
  <si>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</si>
  <si>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</si>
  <si>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</si>
  <si>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</si>
  <si>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</si>
  <si>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</si>
  <si>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</si>
  <si>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</si>
  <si>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</si>
  <si>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</si>
  <si>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</si>
  <si>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</si>
  <si>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</si>
  <si>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</si>
  <si>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</si>
  <si>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1. Доходы городского бюджета</t>
  </si>
  <si>
    <t>ВСЕГО РАСХОДОВ</t>
  </si>
  <si>
    <t>Наименование доходов</t>
  </si>
  <si>
    <t>Код бюджетной классификации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</si>
  <si>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</si>
  <si>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</si>
  <si>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</si>
  <si>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</si>
  <si>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1 03 02000 01 0000 110</t>
  </si>
  <si>
    <t>Налог, взимаемый в связи с применением упрощенной системы налогообложения</t>
  </si>
  <si>
    <t>1 05 01000 00 0000 110</t>
  </si>
  <si>
    <t>Единый налог на  вмененный доход для отдельных видов деятельности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</si>
  <si>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</si>
  <si>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</si>
  <si>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</si>
  <si>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</si>
  <si>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 xml:space="preserve">Налог на имущество физических лиц  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</si>
  <si>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</si>
  <si>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</si>
  <si>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</si>
  <si>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</si>
  <si>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</si>
  <si>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</si>
  <si>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</si>
  <si>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</si>
  <si>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</si>
  <si>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</si>
  <si>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</si>
  <si>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</si>
  <si>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</si>
  <si>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Плата за негативное воздействие на окружающую среду</t>
  </si>
  <si>
    <t>1 12 01000 01 0000 120</t>
  </si>
  <si>
    <t>Доходы от оказания платных услуг (работ) и компенсации затрат государства</t>
  </si>
  <si>
    <t>1 13 00000 00 0000 000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</si>
  <si>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</si>
  <si>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</si>
  <si>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</si>
  <si>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1 16 00000 00 0000 000</t>
  </si>
  <si>
    <t xml:space="preserve">Прочие неналоговые доходы </t>
  </si>
  <si>
    <t>1 17 00000 00 0000 000</t>
  </si>
  <si>
    <t>БЕЗВОЗМЕЗДНЫЕ ПОСТУПЛЕНИЯ</t>
  </si>
  <si>
    <t>2 00 00000 00 0000 000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</si>
  <si>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</si>
  <si>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</si>
  <si>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</si>
  <si>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</si>
  <si>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Профессиональная подготовка, переподготовка и повышение квалификации</t>
  </si>
  <si>
    <t>Спорт высших достижений</t>
  </si>
  <si>
    <t>Резервные фонды</t>
  </si>
  <si>
    <t xml:space="preserve">2. Расходы городского бюджета </t>
  </si>
  <si>
    <t>Массовый спорт</t>
  </si>
  <si>
    <t>Акцизы по подакцизным товарам (продукции), производимым на территории Российской Федерации</t>
  </si>
  <si>
    <t>1 05 02000 02 0000 110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</si>
  <si>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</si>
  <si>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</si>
  <si>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платы,   а также средства от продажи права на заключение договоров аренды за земли, находящиеся в собственности городских округов</t>
  </si>
  <si>
    <t>1 11 05024 04 0000 120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</si>
  <si>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</si>
  <si>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</si>
  <si>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1 14 02000 00 0000 000</t>
  </si>
  <si>
    <t>1 14 06000 00 0000 430</t>
  </si>
  <si>
    <t>Субсидии бюджетам бюджетной системы Российской Федерации (межбюджетные трансферты)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</si>
  <si>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</si>
  <si>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</si>
  <si>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</si>
  <si>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</si>
  <si>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2 07 00000 00 0000 150</t>
  </si>
  <si>
    <t>2 18 00000 00 0000 150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</si>
  <si>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</si>
  <si>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</si>
  <si>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Водное хозяйство</t>
  </si>
  <si>
    <t>Коммунальное хозяйство</t>
  </si>
  <si>
    <t>Дотации бюджетам бюджетной системы Российской Федерации</t>
  </si>
  <si>
    <t xml:space="preserve">№ п/п </t>
  </si>
  <si>
    <t>* предусмотренных Бюджетным кодексом Российской Федерации, решением о городском бюджете в части изменения показателей сводной бюджетной росписи городского бюджета согласно уведомлениям об изменении бюджетных ассигнований</t>
  </si>
  <si>
    <r>
      <t xml:space="preserve">Защита населения и территории от чрезвычайных ситуаций </t>
    </r>
    <r>
      <rPr>
        <sz val="13"/>
        <color indexed="8"/>
        <rFont val="Times New Roman"/>
        <family val="1"/>
      </rPr>
      <t>природного и техногенного характера, пожарная безопасность</t>
    </r>
  </si>
  <si>
    <t>Фактическое исполнение на 01.04.2023</t>
  </si>
  <si>
    <t>НАЦИОНАЛЬНАЯ ОБОРОНА</t>
  </si>
  <si>
    <t>Мобилизационная и вневойсковая подготовка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</si>
  <si>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</si>
  <si>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1 11 05410 04 0000 120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</si>
  <si>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</si>
  <si>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</si>
  <si>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Доходы от продажи квартир</t>
  </si>
  <si>
    <t>1 14 01000 00 0000 000</t>
  </si>
  <si>
    <t>Сбор, удаление отходов и очистка сточных вод</t>
  </si>
  <si>
    <t>План на 2024 год (с учетом особенностей)</t>
  </si>
  <si>
    <t>Фактическое исполнение на 01.04.2024</t>
  </si>
  <si>
    <t>Отклонение плана от фактического исполнения на 01.04.2024</t>
  </si>
  <si>
    <t>% отклонения исполнения на 01.04.2024</t>
  </si>
  <si>
    <t>Отклонение фактического исполнения на 1 апреля 2024 года к аналогичному периоду 2023 года</t>
  </si>
  <si>
    <t>% отклонения исполнения на 1 апреля 2024 года к аналогичному периоду 2023 года</t>
  </si>
  <si>
    <t>Анализ исполнения городского бюджета по доходам и расходам в разрезе кодов бюджетной классификации Российской Федерации 
за 1 квартал 2024 года в сравнении с плановыми значениями на 2024 год и 1 кварталом 2023 года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</si>
  <si>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</si>
  <si>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План на 2024 год (с учетом особенностей*)</t>
  </si>
  <si>
    <t>-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</si>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</sst>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0.0"/>
    <numFmt numFmtId="180" formatCode="_-* #,##0.0_р_._-;\-* #,##0.0_р_._-;_-* &quot;-&quot;??_р_._-;_-@_-"/>
    <numFmt numFmtId="181" formatCode="_-* #,##0.0_р_._-;\-* #,##0.0_р_._-;_-* &quot;-&quot;?_р_._-;_-@_-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#,##0.0_р_."/>
    <numFmt numFmtId="188" formatCode="#,##0.0&quot;р.&quot;"/>
    <numFmt numFmtId="189" formatCode="0.00000000"/>
    <numFmt numFmtId="190" formatCode="0.0000000"/>
    <numFmt numFmtId="191" formatCode="_-* #,##0_р_._-;\-* #,##0_р_._-;_-* &quot;-&quot;??_р_._-;_-@_-"/>
    <numFmt numFmtId="192" formatCode="0.0%"/>
    <numFmt numFmtId="193" formatCode="#,##0.0\ &quot;₽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;[Red]\-#,##0.00;0.00"/>
    <numFmt numFmtId="199" formatCode="00\.00\.00"/>
    <numFmt numFmtId="200" formatCode="0\.00"/>
    <numFmt numFmtId="201" formatCode="000"/>
    <numFmt numFmtId="202" formatCode="000\.00\.000\.0"/>
    <numFmt numFmtId="203" formatCode="000\.00\.00"/>
    <numFmt numFmtId="204" formatCode="0000000000"/>
    <numFmt numFmtId="205" formatCode="0000"/>
    <numFmt numFmtId="206" formatCode="#,##0.0;[Red]\-#,##0.0;0.0"/>
    <numFmt numFmtId="207" formatCode="#,##0.0_ ;[Red]\-#,##0.0\ "/>
  </numFmts>
  <fonts count="47">
    <font>
      <sz val="10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9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9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9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9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/>
    </xf>
    <xf numFmtId="178" fontId="2" fillId="0" borderId="0" xfId="91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61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18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justify" vertical="center" wrapText="1"/>
    </xf>
    <xf numFmtId="0" fontId="4" fillId="34" borderId="12" xfId="80" applyFont="1" applyFill="1" applyBorder="1" applyAlignment="1">
      <alignment horizontal="center" vertical="center" wrapText="1"/>
      <protection/>
    </xf>
    <xf numFmtId="182" fontId="4" fillId="34" borderId="12" xfId="91" applyNumberFormat="1" applyFont="1" applyFill="1" applyBorder="1" applyAlignment="1">
      <alignment horizontal="right" vertical="center"/>
    </xf>
    <xf numFmtId="182" fontId="2" fillId="0" borderId="13" xfId="8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8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33" borderId="16" xfId="80" applyFont="1" applyFill="1" applyBorder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33" borderId="19" xfId="80" applyFont="1" applyFill="1" applyBorder="1" applyAlignment="1">
      <alignment horizontal="justify" vertical="center" wrapText="1"/>
      <protection/>
    </xf>
    <xf numFmtId="0" fontId="2" fillId="33" borderId="19" xfId="80" applyFont="1" applyFill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justify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80" applyFont="1" applyAlignment="1">
      <alignment vertical="center"/>
      <protection/>
    </xf>
    <xf numFmtId="0" fontId="2" fillId="0" borderId="0" xfId="8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justify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33" borderId="10" xfId="80" applyFont="1" applyFill="1" applyBorder="1" applyAlignment="1">
      <alignment horizontal="center" vertical="center" wrapText="1"/>
      <protection/>
    </xf>
    <xf numFmtId="0" fontId="2" fillId="33" borderId="10" xfId="80" applyFont="1" applyFill="1" applyBorder="1" applyAlignment="1">
      <alignment horizontal="justify" vertical="center" wrapText="1"/>
      <protection/>
    </xf>
    <xf numFmtId="182" fontId="4" fillId="34" borderId="12" xfId="0" applyNumberFormat="1" applyFont="1" applyFill="1" applyBorder="1" applyAlignment="1">
      <alignment horizontal="right" vertical="center"/>
    </xf>
    <xf numFmtId="192" fontId="4" fillId="34" borderId="12" xfId="0" applyNumberFormat="1" applyFont="1" applyFill="1" applyBorder="1" applyAlignment="1">
      <alignment horizontal="right" vertical="center"/>
    </xf>
    <xf numFmtId="192" fontId="4" fillId="34" borderId="23" xfId="0" applyNumberFormat="1" applyFont="1" applyFill="1" applyBorder="1" applyAlignment="1">
      <alignment horizontal="right" vertical="center"/>
    </xf>
    <xf numFmtId="0" fontId="2" fillId="33" borderId="13" xfId="80" applyFont="1" applyFill="1" applyBorder="1" applyAlignment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justify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182" fontId="2" fillId="33" borderId="13" xfId="80" applyNumberFormat="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46" fillId="35" borderId="20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9" xfId="0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 applyProtection="1">
      <alignment horizontal="justify" vertical="center" wrapText="1"/>
      <protection/>
    </xf>
    <xf numFmtId="0" fontId="2" fillId="0" borderId="22" xfId="61" applyNumberFormat="1" applyFont="1" applyFill="1" applyBorder="1" applyAlignment="1" applyProtection="1">
      <alignment horizontal="justify" vertical="center" wrapText="1"/>
      <protection hidden="1"/>
    </xf>
    <xf numFmtId="182" fontId="2" fillId="0" borderId="25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192" fontId="2" fillId="0" borderId="28" xfId="0" applyNumberFormat="1" applyFont="1" applyFill="1" applyBorder="1" applyAlignment="1">
      <alignment horizontal="right" vertical="center"/>
    </xf>
    <xf numFmtId="192" fontId="2" fillId="0" borderId="29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10" xfId="60" applyNumberFormat="1" applyFont="1" applyBorder="1" applyAlignment="1">
      <alignment vertical="center" wrapText="1"/>
      <protection/>
    </xf>
    <xf numFmtId="182" fontId="2" fillId="0" borderId="22" xfId="0" applyNumberFormat="1" applyFont="1" applyFill="1" applyBorder="1" applyAlignment="1">
      <alignment horizontal="right" vertical="center"/>
    </xf>
    <xf numFmtId="182" fontId="2" fillId="33" borderId="19" xfId="91" applyNumberFormat="1" applyFont="1" applyFill="1" applyBorder="1" applyAlignment="1">
      <alignment horizontal="right" vertical="center"/>
    </xf>
    <xf numFmtId="182" fontId="2" fillId="33" borderId="19" xfId="0" applyNumberFormat="1" applyFont="1" applyFill="1" applyBorder="1" applyAlignment="1">
      <alignment horizontal="right" vertical="center"/>
    </xf>
    <xf numFmtId="192" fontId="2" fillId="33" borderId="19" xfId="0" applyNumberFormat="1" applyFont="1" applyFill="1" applyBorder="1" applyAlignment="1">
      <alignment horizontal="right" vertical="center"/>
    </xf>
    <xf numFmtId="192" fontId="2" fillId="33" borderId="29" xfId="0" applyNumberFormat="1" applyFont="1" applyFill="1" applyBorder="1" applyAlignment="1">
      <alignment horizontal="right" vertical="center"/>
    </xf>
    <xf numFmtId="182" fontId="2" fillId="33" borderId="10" xfId="91" applyNumberFormat="1" applyFont="1" applyFill="1" applyBorder="1" applyAlignment="1">
      <alignment horizontal="right" vertical="center"/>
    </xf>
    <xf numFmtId="182" fontId="2" fillId="33" borderId="10" xfId="0" applyNumberFormat="1" applyFont="1" applyFill="1" applyBorder="1" applyAlignment="1">
      <alignment horizontal="right" vertical="center"/>
    </xf>
    <xf numFmtId="192" fontId="2" fillId="33" borderId="10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center" vertical="center" wrapText="1"/>
    </xf>
    <xf numFmtId="182" fontId="2" fillId="33" borderId="19" xfId="90" applyNumberFormat="1" applyFont="1" applyFill="1" applyBorder="1" applyAlignment="1">
      <alignment horizontal="right" vertical="center"/>
    </xf>
    <xf numFmtId="182" fontId="2" fillId="33" borderId="10" xfId="90" applyNumberFormat="1" applyFont="1" applyFill="1" applyBorder="1" applyAlignment="1">
      <alignment horizontal="right" vertical="center"/>
    </xf>
    <xf numFmtId="192" fontId="2" fillId="33" borderId="31" xfId="0" applyNumberFormat="1" applyFont="1" applyFill="1" applyBorder="1" applyAlignment="1">
      <alignment horizontal="right" vertical="center"/>
    </xf>
    <xf numFmtId="182" fontId="2" fillId="33" borderId="20" xfId="0" applyNumberFormat="1" applyFont="1" applyFill="1" applyBorder="1" applyAlignment="1">
      <alignment horizontal="right" vertical="center"/>
    </xf>
    <xf numFmtId="0" fontId="2" fillId="0" borderId="0" xfId="80" applyFont="1" applyAlignment="1">
      <alignment horizontal="justify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2" xfId="35"/>
    <cellStyle name="Excel Built-in 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2" xfId="61"/>
    <cellStyle name="Обычный 2 2" xfId="62"/>
    <cellStyle name="Обычный 2 2 2" xfId="63"/>
    <cellStyle name="Обычный 2 2 3" xfId="64"/>
    <cellStyle name="Обычный 2 2 4" xfId="65"/>
    <cellStyle name="Обычный 2 3" xfId="66"/>
    <cellStyle name="Обычный 2 4" xfId="67"/>
    <cellStyle name="Обычный 2 5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8 2" xfId="76"/>
    <cellStyle name="Обычный 8 2 2" xfId="77"/>
    <cellStyle name="Обычный 8 3" xfId="78"/>
    <cellStyle name="Обычный 9" xfId="79"/>
    <cellStyle name="Обычный_Лист1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Финансовый_Лист1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0" zoomScaleNormal="70" zoomScalePageLayoutView="0" workbookViewId="0" topLeftCell="A1">
      <selection activeCell="H43" sqref="H42:H43"/>
    </sheetView>
  </sheetViews>
  <sheetFormatPr defaultColWidth="9.00390625" defaultRowHeight="12.75"/>
  <cols>
    <col min="1" max="1" width="5.25390625" style="41" customWidth="1"/>
    <col min="2" max="2" width="62.00390625" style="41" customWidth="1"/>
    <col min="3" max="3" width="26.875" style="42" customWidth="1"/>
    <col min="4" max="4" width="20.125" style="41" customWidth="1"/>
    <col min="5" max="8" width="17.125" style="41" customWidth="1"/>
    <col min="9" max="9" width="19.125" style="41" customWidth="1"/>
    <col min="10" max="10" width="21.875" style="43" customWidth="1"/>
    <col min="11" max="11" width="11.375" style="41" customWidth="1"/>
    <col min="12" max="16384" width="9.125" style="41" customWidth="1"/>
  </cols>
  <sheetData>
    <row r="1" spans="1:11" ht="38.25" customHeight="1">
      <c r="A1" s="102" t="s">
        <v>151</v>
      </c>
      <c r="B1" s="102"/>
      <c r="C1" s="102"/>
      <c r="D1" s="102"/>
      <c r="E1" s="102"/>
      <c r="F1" s="102"/>
      <c r="G1" s="102"/>
      <c r="H1" s="102"/>
      <c r="I1" s="102"/>
      <c r="J1" s="102"/>
      <c r="K1" s="40"/>
    </row>
    <row r="2" ht="12.75" customHeight="1"/>
    <row r="3" spans="1:4" ht="17.25" customHeight="1">
      <c r="A3" s="103" t="s">
        <v>59</v>
      </c>
      <c r="B3" s="103"/>
      <c r="D3" s="53"/>
    </row>
    <row r="4" spans="2:11" ht="16.5" customHeight="1" thickBot="1">
      <c r="B4" s="44"/>
      <c r="C4" s="45"/>
      <c r="J4" s="43" t="s">
        <v>0</v>
      </c>
      <c r="K4" s="43"/>
    </row>
    <row r="5" spans="1:10" ht="127.5" customHeight="1">
      <c r="A5" s="100" t="s">
        <v>132</v>
      </c>
      <c r="B5" s="59" t="s">
        <v>61</v>
      </c>
      <c r="C5" s="59" t="s">
        <v>62</v>
      </c>
      <c r="D5" s="62" t="s">
        <v>145</v>
      </c>
      <c r="E5" s="59" t="s">
        <v>146</v>
      </c>
      <c r="F5" s="59" t="s">
        <v>147</v>
      </c>
      <c r="G5" s="21" t="s">
        <v>148</v>
      </c>
      <c r="H5" s="22" t="s">
        <v>135</v>
      </c>
      <c r="I5" s="22" t="s">
        <v>149</v>
      </c>
      <c r="J5" s="23" t="s">
        <v>150</v>
      </c>
    </row>
    <row r="6" spans="1:10" ht="17.25" customHeight="1" thickBot="1">
      <c r="A6" s="10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6">
        <v>6</v>
      </c>
      <c r="H6" s="25">
        <v>7</v>
      </c>
      <c r="I6" s="25">
        <v>8</v>
      </c>
      <c r="J6" s="27">
        <v>9</v>
      </c>
    </row>
    <row r="7" spans="1:10" s="46" customFormat="1" ht="29.25" customHeight="1" thickBot="1">
      <c r="A7" s="16">
        <v>1</v>
      </c>
      <c r="B7" s="17" t="s">
        <v>63</v>
      </c>
      <c r="C7" s="18" t="s">
        <v>64</v>
      </c>
      <c r="D7" s="19">
        <f>SUM(D8:D32)</f>
        <v>4585744.5</v>
      </c>
      <c r="E7" s="19">
        <f>SUM(E8:E32)</f>
        <v>1428444.1</v>
      </c>
      <c r="F7" s="56">
        <f>E7-D7</f>
        <v>-3157300.4</v>
      </c>
      <c r="G7" s="57">
        <f aca="true" t="shared" si="0" ref="G7:G16">E7/D7</f>
        <v>0.31149666101109647</v>
      </c>
      <c r="H7" s="19">
        <f>SUM(H8:H32)</f>
        <v>847278.2</v>
      </c>
      <c r="I7" s="56">
        <f>E7-H7</f>
        <v>581165.9000000001</v>
      </c>
      <c r="J7" s="58">
        <f>E7/H7</f>
        <v>1.68592098793525</v>
      </c>
    </row>
    <row r="8" spans="1:10" ht="21.75" customHeight="1">
      <c r="A8" s="47">
        <v>2</v>
      </c>
      <c r="B8" s="29" t="s">
        <v>65</v>
      </c>
      <c r="C8" s="30" t="s">
        <v>66</v>
      </c>
      <c r="D8" s="85">
        <v>2538491.7</v>
      </c>
      <c r="E8" s="86">
        <v>953028.2</v>
      </c>
      <c r="F8" s="86">
        <f>E8-D8</f>
        <v>-1585463.5000000002</v>
      </c>
      <c r="G8" s="87">
        <f t="shared" si="0"/>
        <v>0.37543089071356817</v>
      </c>
      <c r="H8" s="86">
        <v>460026.1</v>
      </c>
      <c r="I8" s="86">
        <f>E8-H8</f>
        <v>493002.1</v>
      </c>
      <c r="J8" s="88">
        <f>E8/H8</f>
        <v>2.0716828892969334</v>
      </c>
    </row>
    <row r="9" spans="1:10" ht="35.25" customHeight="1">
      <c r="A9" s="48">
        <v>3</v>
      </c>
      <c r="B9" s="55" t="s">
        <v>110</v>
      </c>
      <c r="C9" s="54" t="s">
        <v>67</v>
      </c>
      <c r="D9" s="89">
        <v>11782</v>
      </c>
      <c r="E9" s="90">
        <v>2870.9</v>
      </c>
      <c r="F9" s="86">
        <f aca="true" t="shared" si="1" ref="F9:F42">E9-D9</f>
        <v>-8911.1</v>
      </c>
      <c r="G9" s="87">
        <f t="shared" si="0"/>
        <v>0.24366830758784588</v>
      </c>
      <c r="H9" s="90">
        <v>2397.7</v>
      </c>
      <c r="I9" s="86">
        <f aca="true" t="shared" si="2" ref="I9:I32">E9-H9</f>
        <v>473.2000000000003</v>
      </c>
      <c r="J9" s="88">
        <f aca="true" t="shared" si="3" ref="J9:J42">E9/H9</f>
        <v>1.19735579930767</v>
      </c>
    </row>
    <row r="10" spans="1:10" ht="33.75" customHeight="1">
      <c r="A10" s="48">
        <v>4</v>
      </c>
      <c r="B10" s="55" t="s">
        <v>68</v>
      </c>
      <c r="C10" s="54" t="s">
        <v>69</v>
      </c>
      <c r="D10" s="89">
        <v>455644.1</v>
      </c>
      <c r="E10" s="90">
        <v>100156.2</v>
      </c>
      <c r="F10" s="86">
        <f t="shared" si="1"/>
        <v>-355487.89999999997</v>
      </c>
      <c r="G10" s="87">
        <f t="shared" si="0"/>
        <v>0.21981234915584336</v>
      </c>
      <c r="H10" s="90">
        <v>74344.7</v>
      </c>
      <c r="I10" s="86">
        <f t="shared" si="2"/>
        <v>25811.5</v>
      </c>
      <c r="J10" s="88">
        <f t="shared" si="3"/>
        <v>1.3471868203113335</v>
      </c>
    </row>
    <row r="11" spans="1:10" ht="35.25" customHeight="1">
      <c r="A11" s="48">
        <v>5</v>
      </c>
      <c r="B11" s="12" t="s">
        <v>70</v>
      </c>
      <c r="C11" s="54" t="s">
        <v>111</v>
      </c>
      <c r="D11" s="89">
        <v>0</v>
      </c>
      <c r="E11" s="90">
        <v>66.5</v>
      </c>
      <c r="F11" s="86">
        <f t="shared" si="1"/>
        <v>66.5</v>
      </c>
      <c r="G11" s="87" t="s">
        <v>154</v>
      </c>
      <c r="H11" s="90">
        <v>-2928.7</v>
      </c>
      <c r="I11" s="86">
        <f t="shared" si="2"/>
        <v>2995.2</v>
      </c>
      <c r="J11" s="88" t="s">
        <v>154</v>
      </c>
    </row>
    <row r="12" spans="1:10" ht="21.75" customHeight="1">
      <c r="A12" s="48">
        <v>6</v>
      </c>
      <c r="B12" s="12" t="s">
        <v>71</v>
      </c>
      <c r="C12" s="54" t="s">
        <v>72</v>
      </c>
      <c r="D12" s="89">
        <v>0</v>
      </c>
      <c r="E12" s="90">
        <v>14.6</v>
      </c>
      <c r="F12" s="86">
        <f t="shared" si="1"/>
        <v>14.6</v>
      </c>
      <c r="G12" s="87" t="s">
        <v>154</v>
      </c>
      <c r="H12" s="90">
        <v>109.2</v>
      </c>
      <c r="I12" s="86">
        <f t="shared" si="2"/>
        <v>-94.60000000000001</v>
      </c>
      <c r="J12" s="88">
        <f t="shared" si="3"/>
        <v>0.1336996336996337</v>
      </c>
    </row>
    <row r="13" spans="1:10" ht="55.5" customHeight="1">
      <c r="A13" s="48">
        <v>7</v>
      </c>
      <c r="B13" s="12" t="s">
        <v>73</v>
      </c>
      <c r="C13" s="54" t="s">
        <v>74</v>
      </c>
      <c r="D13" s="89">
        <v>59691.2</v>
      </c>
      <c r="E13" s="90">
        <v>37085.2</v>
      </c>
      <c r="F13" s="86">
        <f t="shared" si="1"/>
        <v>-22606</v>
      </c>
      <c r="G13" s="87">
        <f t="shared" si="0"/>
        <v>0.6212842093977001</v>
      </c>
      <c r="H13" s="90">
        <v>-4564.9</v>
      </c>
      <c r="I13" s="86">
        <f t="shared" si="2"/>
        <v>41650.1</v>
      </c>
      <c r="J13" s="88" t="s">
        <v>154</v>
      </c>
    </row>
    <row r="14" spans="1:10" ht="21.75" customHeight="1">
      <c r="A14" s="48">
        <v>8</v>
      </c>
      <c r="B14" s="55" t="s">
        <v>75</v>
      </c>
      <c r="C14" s="54" t="s">
        <v>76</v>
      </c>
      <c r="D14" s="89">
        <v>399383.3</v>
      </c>
      <c r="E14" s="90">
        <v>15897.2</v>
      </c>
      <c r="F14" s="86">
        <f t="shared" si="1"/>
        <v>-383486.1</v>
      </c>
      <c r="G14" s="91">
        <f t="shared" si="0"/>
        <v>0.03980436838495751</v>
      </c>
      <c r="H14" s="90">
        <v>-26863.8</v>
      </c>
      <c r="I14" s="86">
        <f t="shared" si="2"/>
        <v>42761</v>
      </c>
      <c r="J14" s="88" t="s">
        <v>154</v>
      </c>
    </row>
    <row r="15" spans="1:10" ht="21.75" customHeight="1">
      <c r="A15" s="48">
        <v>9</v>
      </c>
      <c r="B15" s="55" t="s">
        <v>77</v>
      </c>
      <c r="C15" s="54" t="s">
        <v>78</v>
      </c>
      <c r="D15" s="89">
        <v>286766.6</v>
      </c>
      <c r="E15" s="90">
        <v>59654.2</v>
      </c>
      <c r="F15" s="86">
        <f t="shared" si="1"/>
        <v>-227112.39999999997</v>
      </c>
      <c r="G15" s="91">
        <f t="shared" si="0"/>
        <v>0.20802352854202688</v>
      </c>
      <c r="H15" s="90">
        <v>91794.2</v>
      </c>
      <c r="I15" s="86">
        <f t="shared" si="2"/>
        <v>-32140</v>
      </c>
      <c r="J15" s="88">
        <f t="shared" si="3"/>
        <v>0.6498689459682638</v>
      </c>
    </row>
    <row r="16" spans="1:10" ht="21.75" customHeight="1">
      <c r="A16" s="48">
        <v>10</v>
      </c>
      <c r="B16" s="55" t="s">
        <v>79</v>
      </c>
      <c r="C16" s="54" t="s">
        <v>80</v>
      </c>
      <c r="D16" s="89">
        <v>57725.2</v>
      </c>
      <c r="E16" s="90">
        <v>13766.9</v>
      </c>
      <c r="F16" s="86">
        <f t="shared" si="1"/>
        <v>-43958.299999999996</v>
      </c>
      <c r="G16" s="91">
        <f t="shared" si="0"/>
        <v>0.23849029539958286</v>
      </c>
      <c r="H16" s="90">
        <v>13145.5</v>
      </c>
      <c r="I16" s="86">
        <f t="shared" si="2"/>
        <v>621.3999999999996</v>
      </c>
      <c r="J16" s="88">
        <f t="shared" si="3"/>
        <v>1.0472709292153208</v>
      </c>
    </row>
    <row r="17" spans="1:10" ht="36" customHeight="1">
      <c r="A17" s="48">
        <v>11</v>
      </c>
      <c r="B17" s="55" t="s">
        <v>81</v>
      </c>
      <c r="C17" s="54" t="s">
        <v>82</v>
      </c>
      <c r="D17" s="89">
        <v>0</v>
      </c>
      <c r="E17" s="90">
        <v>0.1</v>
      </c>
      <c r="F17" s="86">
        <f t="shared" si="1"/>
        <v>0.1</v>
      </c>
      <c r="G17" s="87" t="s">
        <v>154</v>
      </c>
      <c r="H17" s="90">
        <v>1.1</v>
      </c>
      <c r="I17" s="86">
        <f t="shared" si="2"/>
        <v>-1</v>
      </c>
      <c r="J17" s="88">
        <f t="shared" si="3"/>
        <v>0.09090909090909091</v>
      </c>
    </row>
    <row r="18" spans="1:10" ht="102" customHeight="1">
      <c r="A18" s="48">
        <v>12</v>
      </c>
      <c r="B18" s="55" t="s">
        <v>112</v>
      </c>
      <c r="C18" s="54" t="s">
        <v>113</v>
      </c>
      <c r="D18" s="89">
        <v>242898.8</v>
      </c>
      <c r="E18" s="90">
        <v>69549.7</v>
      </c>
      <c r="F18" s="86">
        <f t="shared" si="1"/>
        <v>-173349.09999999998</v>
      </c>
      <c r="G18" s="91">
        <f aca="true" t="shared" si="4" ref="G18:G42">E18/D18</f>
        <v>0.2863320032869656</v>
      </c>
      <c r="H18" s="90">
        <v>61176.1</v>
      </c>
      <c r="I18" s="86">
        <f t="shared" si="2"/>
        <v>8373.599999999999</v>
      </c>
      <c r="J18" s="88">
        <f t="shared" si="3"/>
        <v>1.136876983004801</v>
      </c>
    </row>
    <row r="19" spans="1:10" ht="70.5" customHeight="1">
      <c r="A19" s="48">
        <v>13</v>
      </c>
      <c r="B19" s="55" t="s">
        <v>114</v>
      </c>
      <c r="C19" s="54" t="s">
        <v>115</v>
      </c>
      <c r="D19" s="89">
        <v>9562.4</v>
      </c>
      <c r="E19" s="90">
        <v>5598</v>
      </c>
      <c r="F19" s="86">
        <f t="shared" si="1"/>
        <v>-3964.3999999999996</v>
      </c>
      <c r="G19" s="91">
        <f t="shared" si="4"/>
        <v>0.5854178867229984</v>
      </c>
      <c r="H19" s="90">
        <v>3426.6</v>
      </c>
      <c r="I19" s="86">
        <f t="shared" si="2"/>
        <v>2171.4</v>
      </c>
      <c r="J19" s="88">
        <f t="shared" si="3"/>
        <v>1.6336893713885485</v>
      </c>
    </row>
    <row r="20" spans="1:10" ht="91.5" customHeight="1">
      <c r="A20" s="48">
        <v>14</v>
      </c>
      <c r="B20" s="55" t="s">
        <v>83</v>
      </c>
      <c r="C20" s="54" t="s">
        <v>84</v>
      </c>
      <c r="D20" s="89">
        <v>4619</v>
      </c>
      <c r="E20" s="90">
        <v>1546.7</v>
      </c>
      <c r="F20" s="86">
        <f t="shared" si="1"/>
        <v>-3072.3</v>
      </c>
      <c r="G20" s="91">
        <f>E20/D20</f>
        <v>0.33485602944360254</v>
      </c>
      <c r="H20" s="90">
        <v>1234.4</v>
      </c>
      <c r="I20" s="86">
        <f t="shared" si="2"/>
        <v>312.29999999999995</v>
      </c>
      <c r="J20" s="88">
        <f t="shared" si="3"/>
        <v>1.25299740764744</v>
      </c>
    </row>
    <row r="21" spans="1:10" ht="57.75" customHeight="1">
      <c r="A21" s="48">
        <v>15</v>
      </c>
      <c r="B21" s="55" t="s">
        <v>116</v>
      </c>
      <c r="C21" s="54" t="s">
        <v>117</v>
      </c>
      <c r="D21" s="89">
        <v>133.4</v>
      </c>
      <c r="E21" s="90">
        <v>32.2</v>
      </c>
      <c r="F21" s="86">
        <f t="shared" si="1"/>
        <v>-101.2</v>
      </c>
      <c r="G21" s="91">
        <f>E21/D21</f>
        <v>0.2413793103448276</v>
      </c>
      <c r="H21" s="90">
        <v>36.7</v>
      </c>
      <c r="I21" s="86">
        <f t="shared" si="2"/>
        <v>-4.5</v>
      </c>
      <c r="J21" s="88">
        <f t="shared" si="3"/>
        <v>0.8773841961852861</v>
      </c>
    </row>
    <row r="22" spans="1:10" ht="181.5">
      <c r="A22" s="48">
        <v>16</v>
      </c>
      <c r="B22" s="55" t="s">
        <v>138</v>
      </c>
      <c r="C22" s="54" t="s">
        <v>139</v>
      </c>
      <c r="D22" s="89">
        <v>0</v>
      </c>
      <c r="E22" s="90">
        <v>0</v>
      </c>
      <c r="F22" s="86">
        <f t="shared" si="1"/>
        <v>0</v>
      </c>
      <c r="G22" s="91" t="s">
        <v>154</v>
      </c>
      <c r="H22" s="90">
        <v>40.3</v>
      </c>
      <c r="I22" s="86">
        <f t="shared" si="2"/>
        <v>-40.3</v>
      </c>
      <c r="J22" s="88">
        <f t="shared" si="3"/>
        <v>0</v>
      </c>
    </row>
    <row r="23" spans="1:10" ht="72" customHeight="1">
      <c r="A23" s="48">
        <v>17</v>
      </c>
      <c r="B23" s="55" t="s">
        <v>85</v>
      </c>
      <c r="C23" s="54" t="s">
        <v>86</v>
      </c>
      <c r="D23" s="89">
        <v>277</v>
      </c>
      <c r="E23" s="90">
        <v>0</v>
      </c>
      <c r="F23" s="86">
        <f t="shared" si="1"/>
        <v>-277</v>
      </c>
      <c r="G23" s="91">
        <f>E23/D23</f>
        <v>0</v>
      </c>
      <c r="H23" s="90">
        <v>972</v>
      </c>
      <c r="I23" s="86">
        <f t="shared" si="2"/>
        <v>-972</v>
      </c>
      <c r="J23" s="88">
        <f t="shared" si="3"/>
        <v>0</v>
      </c>
    </row>
    <row r="24" spans="1:10" ht="106.5" customHeight="1">
      <c r="A24" s="48">
        <v>18</v>
      </c>
      <c r="B24" s="55" t="s">
        <v>87</v>
      </c>
      <c r="C24" s="54" t="s">
        <v>88</v>
      </c>
      <c r="D24" s="89">
        <v>37022.5</v>
      </c>
      <c r="E24" s="90">
        <v>11672.7</v>
      </c>
      <c r="F24" s="86">
        <f t="shared" si="1"/>
        <v>-25349.8</v>
      </c>
      <c r="G24" s="91">
        <f t="shared" si="4"/>
        <v>0.315286650010129</v>
      </c>
      <c r="H24" s="90">
        <v>12969.2</v>
      </c>
      <c r="I24" s="86">
        <f t="shared" si="2"/>
        <v>-1296.5</v>
      </c>
      <c r="J24" s="88">
        <f t="shared" si="3"/>
        <v>0.9000323844184683</v>
      </c>
    </row>
    <row r="25" spans="1:10" ht="132">
      <c r="A25" s="47">
        <f>A24+1</f>
        <v>19</v>
      </c>
      <c r="B25" s="55" t="s">
        <v>140</v>
      </c>
      <c r="C25" s="54" t="s">
        <v>141</v>
      </c>
      <c r="D25" s="89">
        <v>20377.9</v>
      </c>
      <c r="E25" s="90">
        <v>9129.3</v>
      </c>
      <c r="F25" s="86">
        <f t="shared" si="1"/>
        <v>-11248.600000000002</v>
      </c>
      <c r="G25" s="87">
        <f>E25/D25</f>
        <v>0.44800003925821597</v>
      </c>
      <c r="H25" s="90">
        <v>6979.4</v>
      </c>
      <c r="I25" s="86">
        <f t="shared" si="2"/>
        <v>2149.8999999999996</v>
      </c>
      <c r="J25" s="88" t="s">
        <v>154</v>
      </c>
    </row>
    <row r="26" spans="1:10" ht="24" customHeight="1">
      <c r="A26" s="48">
        <v>20</v>
      </c>
      <c r="B26" s="55" t="s">
        <v>89</v>
      </c>
      <c r="C26" s="54" t="s">
        <v>90</v>
      </c>
      <c r="D26" s="89">
        <v>61624.7</v>
      </c>
      <c r="E26" s="90">
        <v>24694.8</v>
      </c>
      <c r="F26" s="86">
        <f t="shared" si="1"/>
        <v>-36929.899999999994</v>
      </c>
      <c r="G26" s="91">
        <f t="shared" si="4"/>
        <v>0.4007289284978264</v>
      </c>
      <c r="H26" s="90">
        <v>19114.1</v>
      </c>
      <c r="I26" s="86">
        <f t="shared" si="2"/>
        <v>5580.700000000001</v>
      </c>
      <c r="J26" s="88">
        <f t="shared" si="3"/>
        <v>1.2919677097012154</v>
      </c>
    </row>
    <row r="27" spans="1:10" ht="39.75" customHeight="1">
      <c r="A27" s="48">
        <v>21</v>
      </c>
      <c r="B27" s="55" t="s">
        <v>91</v>
      </c>
      <c r="C27" s="54" t="s">
        <v>92</v>
      </c>
      <c r="D27" s="89">
        <v>167452.6</v>
      </c>
      <c r="E27" s="90">
        <v>54047</v>
      </c>
      <c r="F27" s="86">
        <f t="shared" si="1"/>
        <v>-113405.6</v>
      </c>
      <c r="G27" s="91">
        <f t="shared" si="4"/>
        <v>0.3227599929771171</v>
      </c>
      <c r="H27" s="90">
        <v>66890.8</v>
      </c>
      <c r="I27" s="86">
        <f t="shared" si="2"/>
        <v>-12843.800000000003</v>
      </c>
      <c r="J27" s="88">
        <f t="shared" si="3"/>
        <v>0.8079885425200476</v>
      </c>
    </row>
    <row r="28" spans="1:10" ht="21" customHeight="1">
      <c r="A28" s="47">
        <v>22</v>
      </c>
      <c r="B28" s="55" t="s">
        <v>142</v>
      </c>
      <c r="C28" s="54" t="s">
        <v>143</v>
      </c>
      <c r="D28" s="89">
        <v>0</v>
      </c>
      <c r="E28" s="90">
        <v>1642</v>
      </c>
      <c r="F28" s="86">
        <f t="shared" si="1"/>
        <v>1642</v>
      </c>
      <c r="G28" s="87" t="s">
        <v>154</v>
      </c>
      <c r="H28" s="90">
        <v>-1454.7</v>
      </c>
      <c r="I28" s="86">
        <f t="shared" si="2"/>
        <v>3096.7</v>
      </c>
      <c r="J28" s="88" t="s">
        <v>154</v>
      </c>
    </row>
    <row r="29" spans="1:10" ht="105.75" customHeight="1">
      <c r="A29" s="48">
        <v>23</v>
      </c>
      <c r="B29" s="55" t="s">
        <v>93</v>
      </c>
      <c r="C29" s="54" t="s">
        <v>118</v>
      </c>
      <c r="D29" s="89">
        <v>72182.1</v>
      </c>
      <c r="E29" s="90">
        <v>1549.6</v>
      </c>
      <c r="F29" s="86">
        <f t="shared" si="1"/>
        <v>-70632.5</v>
      </c>
      <c r="G29" s="91">
        <f t="shared" si="4"/>
        <v>0.02146792625872619</v>
      </c>
      <c r="H29" s="90">
        <v>6767.7</v>
      </c>
      <c r="I29" s="86">
        <f t="shared" si="2"/>
        <v>-5218.1</v>
      </c>
      <c r="J29" s="88">
        <f t="shared" si="3"/>
        <v>0.22896996025237523</v>
      </c>
    </row>
    <row r="30" spans="1:10" ht="37.5" customHeight="1">
      <c r="A30" s="48">
        <v>24</v>
      </c>
      <c r="B30" s="55" t="s">
        <v>94</v>
      </c>
      <c r="C30" s="54" t="s">
        <v>119</v>
      </c>
      <c r="D30" s="89">
        <v>136995.4</v>
      </c>
      <c r="E30" s="90">
        <v>60443</v>
      </c>
      <c r="F30" s="86">
        <f t="shared" si="1"/>
        <v>-76552.4</v>
      </c>
      <c r="G30" s="91">
        <f t="shared" si="4"/>
        <v>0.4412045951907875</v>
      </c>
      <c r="H30" s="90">
        <f>50110.5+14.2</f>
        <v>50124.7</v>
      </c>
      <c r="I30" s="86">
        <f t="shared" si="2"/>
        <v>10318.300000000003</v>
      </c>
      <c r="J30" s="88">
        <f t="shared" si="3"/>
        <v>1.2058526036066053</v>
      </c>
    </row>
    <row r="31" spans="1:10" ht="21.75" customHeight="1">
      <c r="A31" s="48">
        <v>25</v>
      </c>
      <c r="B31" s="55" t="s">
        <v>95</v>
      </c>
      <c r="C31" s="54" t="s">
        <v>96</v>
      </c>
      <c r="D31" s="89">
        <v>22736.1</v>
      </c>
      <c r="E31" s="90">
        <v>5813.8</v>
      </c>
      <c r="F31" s="86">
        <f t="shared" si="1"/>
        <v>-16922.3</v>
      </c>
      <c r="G31" s="91">
        <f t="shared" si="4"/>
        <v>0.25570788305822023</v>
      </c>
      <c r="H31" s="90">
        <v>8601.3</v>
      </c>
      <c r="I31" s="86">
        <f t="shared" si="2"/>
        <v>-2787.499999999999</v>
      </c>
      <c r="J31" s="88">
        <f t="shared" si="3"/>
        <v>0.6759210816969529</v>
      </c>
    </row>
    <row r="32" spans="1:10" ht="21.75" customHeight="1" thickBot="1">
      <c r="A32" s="48">
        <v>26</v>
      </c>
      <c r="B32" s="55" t="s">
        <v>97</v>
      </c>
      <c r="C32" s="54" t="s">
        <v>98</v>
      </c>
      <c r="D32" s="89">
        <v>378.5</v>
      </c>
      <c r="E32" s="90">
        <v>185.3</v>
      </c>
      <c r="F32" s="86">
        <f t="shared" si="1"/>
        <v>-193.2</v>
      </c>
      <c r="G32" s="91">
        <f>E32/D32</f>
        <v>0.4895640686922061</v>
      </c>
      <c r="H32" s="90">
        <v>2938.5</v>
      </c>
      <c r="I32" s="86">
        <f t="shared" si="2"/>
        <v>-2753.2</v>
      </c>
      <c r="J32" s="88">
        <f t="shared" si="3"/>
        <v>0.06305938403947593</v>
      </c>
    </row>
    <row r="33" spans="1:10" s="46" customFormat="1" ht="26.25" customHeight="1" thickBot="1">
      <c r="A33" s="16">
        <v>27</v>
      </c>
      <c r="B33" s="17" t="s">
        <v>99</v>
      </c>
      <c r="C33" s="18" t="s">
        <v>100</v>
      </c>
      <c r="D33" s="19">
        <f>SUM(D34:D41)</f>
        <v>15381282.1</v>
      </c>
      <c r="E33" s="19">
        <f>SUM(E34:E41)</f>
        <v>2169473.9</v>
      </c>
      <c r="F33" s="56">
        <f t="shared" si="1"/>
        <v>-13211808.2</v>
      </c>
      <c r="G33" s="57">
        <f t="shared" si="4"/>
        <v>0.14104636309869123</v>
      </c>
      <c r="H33" s="19">
        <f>SUM(H34:H40)</f>
        <v>2234495.8999999994</v>
      </c>
      <c r="I33" s="56">
        <f>E33-H33</f>
        <v>-65021.999999999534</v>
      </c>
      <c r="J33" s="58">
        <f t="shared" si="3"/>
        <v>0.9709008192854596</v>
      </c>
    </row>
    <row r="34" spans="1:10" ht="33">
      <c r="A34" s="92">
        <v>28</v>
      </c>
      <c r="B34" s="93" t="s">
        <v>131</v>
      </c>
      <c r="C34" s="94" t="s">
        <v>121</v>
      </c>
      <c r="D34" s="95">
        <v>1190229.4</v>
      </c>
      <c r="E34" s="95">
        <v>321918.3</v>
      </c>
      <c r="F34" s="86">
        <f t="shared" si="1"/>
        <v>-868311.0999999999</v>
      </c>
      <c r="G34" s="87">
        <f t="shared" si="4"/>
        <v>0.2704674409823854</v>
      </c>
      <c r="H34" s="96">
        <v>262832.6</v>
      </c>
      <c r="I34" s="86">
        <f>E34-H34</f>
        <v>59085.70000000001</v>
      </c>
      <c r="J34" s="88">
        <f t="shared" si="3"/>
        <v>1.2248035441570033</v>
      </c>
    </row>
    <row r="35" spans="1:10" ht="39.75" customHeight="1">
      <c r="A35" s="47">
        <v>29</v>
      </c>
      <c r="B35" s="12" t="s">
        <v>120</v>
      </c>
      <c r="C35" s="11" t="s">
        <v>121</v>
      </c>
      <c r="D35" s="96">
        <v>8543877.6</v>
      </c>
      <c r="E35" s="90">
        <v>568466</v>
      </c>
      <c r="F35" s="90">
        <f t="shared" si="1"/>
        <v>-7975411.6</v>
      </c>
      <c r="G35" s="91">
        <f t="shared" si="4"/>
        <v>0.06653489511600681</v>
      </c>
      <c r="H35" s="90">
        <v>154694.5</v>
      </c>
      <c r="I35" s="90">
        <f aca="true" t="shared" si="5" ref="I35:I41">E35-H35</f>
        <v>413771.5</v>
      </c>
      <c r="J35" s="97">
        <f t="shared" si="3"/>
        <v>3.6747654247565364</v>
      </c>
    </row>
    <row r="36" spans="1:10" ht="39.75" customHeight="1">
      <c r="A36" s="48">
        <v>30</v>
      </c>
      <c r="B36" s="12" t="s">
        <v>122</v>
      </c>
      <c r="C36" s="11" t="s">
        <v>123</v>
      </c>
      <c r="D36" s="96">
        <v>5043109.1</v>
      </c>
      <c r="E36" s="90">
        <v>1289713.2</v>
      </c>
      <c r="F36" s="90">
        <f t="shared" si="1"/>
        <v>-3753395.8999999994</v>
      </c>
      <c r="G36" s="91">
        <f t="shared" si="4"/>
        <v>0.25573771545017737</v>
      </c>
      <c r="H36" s="90">
        <v>1230603.2</v>
      </c>
      <c r="I36" s="90">
        <f t="shared" si="5"/>
        <v>59110</v>
      </c>
      <c r="J36" s="97">
        <f t="shared" si="3"/>
        <v>1.048033354699549</v>
      </c>
    </row>
    <row r="37" spans="1:10" ht="19.5" customHeight="1">
      <c r="A37" s="48">
        <v>31</v>
      </c>
      <c r="B37" s="12" t="s">
        <v>101</v>
      </c>
      <c r="C37" s="11" t="s">
        <v>124</v>
      </c>
      <c r="D37" s="96">
        <v>604066</v>
      </c>
      <c r="E37" s="90">
        <v>2500</v>
      </c>
      <c r="F37" s="90">
        <f t="shared" si="1"/>
        <v>-601566</v>
      </c>
      <c r="G37" s="91">
        <f t="shared" si="4"/>
        <v>0.004138620614303735</v>
      </c>
      <c r="H37" s="90">
        <v>601500</v>
      </c>
      <c r="I37" s="90">
        <f t="shared" si="5"/>
        <v>-599000</v>
      </c>
      <c r="J37" s="88" t="s">
        <v>154</v>
      </c>
    </row>
    <row r="38" spans="1:10" ht="54" customHeight="1">
      <c r="A38" s="48">
        <v>32</v>
      </c>
      <c r="B38" s="12" t="s">
        <v>155</v>
      </c>
      <c r="C38" s="11" t="s">
        <v>156</v>
      </c>
      <c r="D38" s="96">
        <v>0</v>
      </c>
      <c r="E38" s="90">
        <v>16.6</v>
      </c>
      <c r="F38" s="90">
        <f t="shared" si="1"/>
        <v>16.6</v>
      </c>
      <c r="G38" s="87" t="s">
        <v>154</v>
      </c>
      <c r="H38" s="90">
        <v>673.8</v>
      </c>
      <c r="I38" s="90">
        <f t="shared" si="5"/>
        <v>-657.1999999999999</v>
      </c>
      <c r="J38" s="88" t="s">
        <v>154</v>
      </c>
    </row>
    <row r="39" spans="1:10" ht="21" customHeight="1">
      <c r="A39" s="48">
        <v>33</v>
      </c>
      <c r="B39" s="12" t="s">
        <v>102</v>
      </c>
      <c r="C39" s="11" t="s">
        <v>125</v>
      </c>
      <c r="D39" s="96">
        <v>0</v>
      </c>
      <c r="E39" s="90">
        <v>0</v>
      </c>
      <c r="F39" s="90">
        <f t="shared" si="1"/>
        <v>0</v>
      </c>
      <c r="G39" s="87" t="s">
        <v>154</v>
      </c>
      <c r="H39" s="90">
        <v>0.8</v>
      </c>
      <c r="I39" s="90">
        <f t="shared" si="5"/>
        <v>-0.8</v>
      </c>
      <c r="J39" s="88" t="s">
        <v>154</v>
      </c>
    </row>
    <row r="40" spans="1:10" ht="87.75" customHeight="1">
      <c r="A40" s="48">
        <v>34</v>
      </c>
      <c r="B40" s="12" t="s">
        <v>103</v>
      </c>
      <c r="C40" s="11" t="s">
        <v>126</v>
      </c>
      <c r="D40" s="89">
        <v>0</v>
      </c>
      <c r="E40" s="90">
        <v>525</v>
      </c>
      <c r="F40" s="90">
        <f t="shared" si="1"/>
        <v>525</v>
      </c>
      <c r="G40" s="87" t="s">
        <v>154</v>
      </c>
      <c r="H40" s="98">
        <v>-15809</v>
      </c>
      <c r="I40" s="90">
        <f t="shared" si="5"/>
        <v>16334</v>
      </c>
      <c r="J40" s="88" t="s">
        <v>154</v>
      </c>
    </row>
    <row r="41" spans="1:10" ht="55.5" customHeight="1" thickBot="1">
      <c r="A41" s="48">
        <v>35</v>
      </c>
      <c r="B41" s="31" t="s">
        <v>127</v>
      </c>
      <c r="C41" s="32" t="s">
        <v>128</v>
      </c>
      <c r="D41" s="89">
        <v>0</v>
      </c>
      <c r="E41" s="98">
        <v>-13665.2</v>
      </c>
      <c r="F41" s="90">
        <f t="shared" si="1"/>
        <v>-13665.2</v>
      </c>
      <c r="G41" s="87" t="s">
        <v>154</v>
      </c>
      <c r="H41" s="98">
        <v>-25480.5</v>
      </c>
      <c r="I41" s="90">
        <f t="shared" si="5"/>
        <v>11815.3</v>
      </c>
      <c r="J41" s="97">
        <f t="shared" si="3"/>
        <v>0.5363003080787269</v>
      </c>
    </row>
    <row r="42" spans="1:10" s="46" customFormat="1" ht="30" customHeight="1" thickBot="1">
      <c r="A42" s="16">
        <v>36</v>
      </c>
      <c r="B42" s="17" t="s">
        <v>104</v>
      </c>
      <c r="C42" s="18"/>
      <c r="D42" s="19">
        <f>SUM(D7,D33,)</f>
        <v>19967026.6</v>
      </c>
      <c r="E42" s="19">
        <f>SUM(E7,E33,)</f>
        <v>3597918</v>
      </c>
      <c r="F42" s="56">
        <f t="shared" si="1"/>
        <v>-16369108.600000001</v>
      </c>
      <c r="G42" s="57">
        <f t="shared" si="4"/>
        <v>0.1801929787582894</v>
      </c>
      <c r="H42" s="19">
        <f>SUM(H7,H33,)</f>
        <v>3081774.0999999996</v>
      </c>
      <c r="I42" s="56">
        <f>E42-H42</f>
        <v>516143.9000000004</v>
      </c>
      <c r="J42" s="58">
        <f t="shared" si="3"/>
        <v>1.1674827171790432</v>
      </c>
    </row>
    <row r="43" spans="2:4" ht="16.5">
      <c r="B43" s="99"/>
      <c r="C43" s="45"/>
      <c r="D43" s="6"/>
    </row>
    <row r="44" spans="2:4" ht="16.5">
      <c r="B44" s="99"/>
      <c r="C44" s="45"/>
      <c r="D44" s="6"/>
    </row>
    <row r="45" spans="2:4" ht="16.5">
      <c r="B45" s="99"/>
      <c r="C45" s="45"/>
      <c r="D45" s="6"/>
    </row>
    <row r="46" spans="2:4" ht="16.5">
      <c r="B46" s="99"/>
      <c r="C46" s="45"/>
      <c r="D46" s="6"/>
    </row>
    <row r="47" spans="2:4" ht="16.5">
      <c r="B47" s="99"/>
      <c r="C47" s="45"/>
      <c r="D47" s="6"/>
    </row>
    <row r="48" spans="2:4" ht="16.5">
      <c r="B48" s="99"/>
      <c r="C48" s="45"/>
      <c r="D48" s="6"/>
    </row>
    <row r="49" spans="2:4" ht="16.5">
      <c r="B49" s="99"/>
      <c r="C49" s="45"/>
      <c r="D49" s="6"/>
    </row>
    <row r="50" spans="2:4" ht="16.5">
      <c r="B50" s="99"/>
      <c r="C50" s="45"/>
      <c r="D50" s="6"/>
    </row>
    <row r="51" spans="2:4" ht="16.5">
      <c r="B51" s="99"/>
      <c r="C51" s="45"/>
      <c r="D51" s="6"/>
    </row>
    <row r="52" spans="2:4" ht="16.5">
      <c r="B52" s="99"/>
      <c r="C52" s="45"/>
      <c r="D52" s="6"/>
    </row>
    <row r="53" spans="2:4" ht="16.5">
      <c r="B53" s="99"/>
      <c r="C53" s="45"/>
      <c r="D53" s="6"/>
    </row>
    <row r="54" spans="2:4" ht="16.5">
      <c r="B54" s="99"/>
      <c r="C54" s="45"/>
      <c r="D54" s="6"/>
    </row>
    <row r="55" spans="2:4" ht="16.5">
      <c r="B55" s="99"/>
      <c r="C55" s="45"/>
      <c r="D55" s="6"/>
    </row>
    <row r="56" spans="2:4" ht="16.5">
      <c r="B56" s="99"/>
      <c r="C56" s="45"/>
      <c r="D56" s="6"/>
    </row>
    <row r="57" spans="2:4" ht="16.5">
      <c r="B57" s="99"/>
      <c r="C57" s="45"/>
      <c r="D57" s="6"/>
    </row>
    <row r="58" spans="2:4" ht="16.5">
      <c r="B58" s="44"/>
      <c r="C58" s="45"/>
      <c r="D58" s="6"/>
    </row>
    <row r="59" spans="2:4" ht="16.5">
      <c r="B59" s="44"/>
      <c r="C59" s="45"/>
      <c r="D59" s="6"/>
    </row>
    <row r="60" spans="2:4" ht="16.5">
      <c r="B60" s="44"/>
      <c r="C60" s="45"/>
      <c r="D60" s="6"/>
    </row>
    <row r="61" spans="2:4" ht="16.5">
      <c r="B61" s="44"/>
      <c r="C61" s="45"/>
      <c r="D61" s="6"/>
    </row>
    <row r="62" spans="2:4" ht="16.5">
      <c r="B62" s="44"/>
      <c r="C62" s="45"/>
      <c r="D62" s="6"/>
    </row>
    <row r="63" spans="2:4" ht="16.5">
      <c r="B63" s="44"/>
      <c r="C63" s="45"/>
      <c r="D63" s="6"/>
    </row>
    <row r="64" spans="2:4" ht="16.5">
      <c r="B64" s="44"/>
      <c r="C64" s="45"/>
      <c r="D64" s="6"/>
    </row>
    <row r="65" spans="2:4" ht="16.5">
      <c r="B65" s="44"/>
      <c r="C65" s="45"/>
      <c r="D65" s="6"/>
    </row>
    <row r="66" spans="2:4" ht="16.5">
      <c r="B66" s="44"/>
      <c r="C66" s="45"/>
      <c r="D66" s="6"/>
    </row>
    <row r="67" spans="2:4" ht="16.5">
      <c r="B67" s="44"/>
      <c r="C67" s="45"/>
      <c r="D67" s="6"/>
    </row>
    <row r="68" spans="2:4" ht="16.5">
      <c r="B68" s="44"/>
      <c r="C68" s="45"/>
      <c r="D68" s="6"/>
    </row>
    <row r="69" spans="2:4" ht="16.5">
      <c r="B69" s="44"/>
      <c r="C69" s="45"/>
      <c r="D69" s="6"/>
    </row>
    <row r="70" spans="2:4" ht="16.5">
      <c r="B70" s="44"/>
      <c r="C70" s="45"/>
      <c r="D70" s="6"/>
    </row>
    <row r="71" spans="2:4" ht="16.5">
      <c r="B71" s="44"/>
      <c r="C71" s="45"/>
      <c r="D71" s="6"/>
    </row>
    <row r="72" spans="2:4" ht="16.5">
      <c r="B72" s="44"/>
      <c r="C72" s="45"/>
      <c r="D72" s="6"/>
    </row>
  </sheetData>
  <sheetProtection/>
  <mergeCells count="3">
    <mergeCell ref="A5:A6"/>
    <mergeCell ref="A1:J1"/>
    <mergeCell ref="A3:B3"/>
  </mergeCells>
  <printOptions/>
  <pageMargins left="1.3779527559055118" right="0.3937007874015748" top="0.7086614173228347" bottom="0.7086614173228347" header="0.31496062992125984" footer="0.31496062992125984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0" zoomScaleNormal="70" zoomScalePageLayoutView="0" workbookViewId="0" topLeftCell="A1">
      <selection activeCell="Q10" sqref="Q10"/>
    </sheetView>
  </sheetViews>
  <sheetFormatPr defaultColWidth="9.00390625" defaultRowHeight="12.75"/>
  <cols>
    <col min="1" max="1" width="5.125" style="52" customWidth="1"/>
    <col min="2" max="2" width="63.125" style="10" customWidth="1"/>
    <col min="3" max="3" width="11.375" style="1" customWidth="1"/>
    <col min="4" max="4" width="12.625" style="1" customWidth="1"/>
    <col min="5" max="5" width="20.25390625" style="38" customWidth="1"/>
    <col min="6" max="6" width="16.00390625" style="38" customWidth="1"/>
    <col min="7" max="7" width="16.00390625" style="1" customWidth="1"/>
    <col min="8" max="8" width="15.375" style="1" customWidth="1"/>
    <col min="9" max="9" width="16.00390625" style="1" customWidth="1"/>
    <col min="10" max="10" width="24.125" style="1" customWidth="1"/>
    <col min="11" max="11" width="21.00390625" style="1" customWidth="1"/>
    <col min="12" max="12" width="14.625" style="1" customWidth="1"/>
    <col min="13" max="16384" width="9.125" style="1" customWidth="1"/>
  </cols>
  <sheetData>
    <row r="1" spans="1:5" ht="21.75" customHeight="1">
      <c r="A1" s="104" t="s">
        <v>108</v>
      </c>
      <c r="B1" s="104"/>
      <c r="C1" s="2"/>
      <c r="D1" s="2"/>
      <c r="E1" s="37"/>
    </row>
    <row r="2" spans="2:11" ht="17.25" thickBot="1">
      <c r="B2" s="2"/>
      <c r="C2" s="2"/>
      <c r="D2" s="2"/>
      <c r="E2" s="37"/>
      <c r="K2" s="5" t="s">
        <v>0</v>
      </c>
    </row>
    <row r="3" spans="1:11" ht="108.75" customHeight="1">
      <c r="A3" s="105" t="s">
        <v>132</v>
      </c>
      <c r="B3" s="33" t="s">
        <v>1</v>
      </c>
      <c r="C3" s="33" t="s">
        <v>2</v>
      </c>
      <c r="D3" s="33" t="s">
        <v>3</v>
      </c>
      <c r="E3" s="20" t="s">
        <v>153</v>
      </c>
      <c r="F3" s="62" t="s">
        <v>146</v>
      </c>
      <c r="G3" s="59" t="s">
        <v>147</v>
      </c>
      <c r="H3" s="21" t="s">
        <v>148</v>
      </c>
      <c r="I3" s="22" t="s">
        <v>135</v>
      </c>
      <c r="J3" s="22" t="s">
        <v>149</v>
      </c>
      <c r="K3" s="23" t="s">
        <v>150</v>
      </c>
    </row>
    <row r="4" spans="1:11" ht="24.75" customHeight="1" thickBot="1">
      <c r="A4" s="106"/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</row>
    <row r="5" spans="1:11" s="15" customFormat="1" ht="26.25" customHeight="1" thickBot="1">
      <c r="A5" s="36">
        <v>1</v>
      </c>
      <c r="B5" s="60" t="s">
        <v>4</v>
      </c>
      <c r="C5" s="61" t="s">
        <v>5</v>
      </c>
      <c r="D5" s="61"/>
      <c r="E5" s="56">
        <f>SUM(E6:E12)</f>
        <v>984267.1000000001</v>
      </c>
      <c r="F5" s="56">
        <f>SUM(F6:F12)</f>
        <v>248733.40000000002</v>
      </c>
      <c r="G5" s="56">
        <f>E5-F5</f>
        <v>735533.7000000001</v>
      </c>
      <c r="H5" s="57">
        <f>F5/E5</f>
        <v>0.25270924934908423</v>
      </c>
      <c r="I5" s="56">
        <f>SUM(I6:I12)</f>
        <v>222339.09999999998</v>
      </c>
      <c r="J5" s="56">
        <f>F5-I5</f>
        <v>26394.300000000047</v>
      </c>
      <c r="K5" s="58">
        <f>F5/I5</f>
        <v>1.1187119134691113</v>
      </c>
    </row>
    <row r="6" spans="1:11" ht="41.25" customHeight="1">
      <c r="A6" s="28">
        <v>2</v>
      </c>
      <c r="B6" s="34" t="s">
        <v>6</v>
      </c>
      <c r="C6" s="35" t="s">
        <v>5</v>
      </c>
      <c r="D6" s="35" t="s">
        <v>7</v>
      </c>
      <c r="E6" s="83">
        <v>4757</v>
      </c>
      <c r="F6" s="83">
        <v>1861.2</v>
      </c>
      <c r="G6" s="77">
        <f>E6-F6</f>
        <v>2895.8</v>
      </c>
      <c r="H6" s="76">
        <f>F6/E6</f>
        <v>0.3912549926424217</v>
      </c>
      <c r="I6" s="80">
        <v>1401</v>
      </c>
      <c r="J6" s="80">
        <f>F6-I6</f>
        <v>460.20000000000005</v>
      </c>
      <c r="K6" s="79">
        <f>F6/I6</f>
        <v>1.3284796573875803</v>
      </c>
    </row>
    <row r="7" spans="1:11" ht="53.25" customHeight="1">
      <c r="A7" s="24">
        <v>3</v>
      </c>
      <c r="B7" s="7" t="s">
        <v>8</v>
      </c>
      <c r="C7" s="8" t="s">
        <v>5</v>
      </c>
      <c r="D7" s="8" t="s">
        <v>9</v>
      </c>
      <c r="E7" s="83">
        <v>22658.4</v>
      </c>
      <c r="F7" s="83">
        <v>6443.7</v>
      </c>
      <c r="G7" s="77">
        <f aca="true" t="shared" si="0" ref="G7:G12">E7-F7</f>
        <v>16214.7</v>
      </c>
      <c r="H7" s="76">
        <f aca="true" t="shared" si="1" ref="H7:H12">F7/E7</f>
        <v>0.28438459908907954</v>
      </c>
      <c r="I7" s="75">
        <v>5124.4</v>
      </c>
      <c r="J7" s="80">
        <f aca="true" t="shared" si="2" ref="J7:J12">F7-I7</f>
        <v>1319.3000000000002</v>
      </c>
      <c r="K7" s="79">
        <f aca="true" t="shared" si="3" ref="K7:K12">F7/I7</f>
        <v>1.2574545312621965</v>
      </c>
    </row>
    <row r="8" spans="1:11" ht="53.25" customHeight="1">
      <c r="A8" s="24">
        <v>4</v>
      </c>
      <c r="B8" s="4" t="s">
        <v>152</v>
      </c>
      <c r="C8" s="8" t="s">
        <v>5</v>
      </c>
      <c r="D8" s="8" t="s">
        <v>10</v>
      </c>
      <c r="E8" s="83">
        <v>171068.1</v>
      </c>
      <c r="F8" s="83">
        <v>44579.6</v>
      </c>
      <c r="G8" s="77">
        <f t="shared" si="0"/>
        <v>126488.5</v>
      </c>
      <c r="H8" s="76">
        <f t="shared" si="1"/>
        <v>0.26059563413634684</v>
      </c>
      <c r="I8" s="75">
        <v>43373.6</v>
      </c>
      <c r="J8" s="80">
        <f t="shared" si="2"/>
        <v>1206</v>
      </c>
      <c r="K8" s="79">
        <f t="shared" si="3"/>
        <v>1.0278049320323883</v>
      </c>
    </row>
    <row r="9" spans="1:11" ht="22.5" customHeight="1">
      <c r="A9" s="24">
        <v>5</v>
      </c>
      <c r="B9" s="4" t="s">
        <v>11</v>
      </c>
      <c r="C9" s="8" t="s">
        <v>5</v>
      </c>
      <c r="D9" s="8" t="s">
        <v>12</v>
      </c>
      <c r="E9" s="83">
        <v>26.4</v>
      </c>
      <c r="F9" s="83">
        <v>0</v>
      </c>
      <c r="G9" s="77">
        <f t="shared" si="0"/>
        <v>26.4</v>
      </c>
      <c r="H9" s="76">
        <f t="shared" si="1"/>
        <v>0</v>
      </c>
      <c r="I9" s="75">
        <v>0</v>
      </c>
      <c r="J9" s="80">
        <f t="shared" si="2"/>
        <v>0</v>
      </c>
      <c r="K9" s="79" t="s">
        <v>154</v>
      </c>
    </row>
    <row r="10" spans="1:11" ht="58.5" customHeight="1">
      <c r="A10" s="24">
        <v>6</v>
      </c>
      <c r="B10" s="7" t="s">
        <v>13</v>
      </c>
      <c r="C10" s="8" t="s">
        <v>5</v>
      </c>
      <c r="D10" s="8" t="s">
        <v>14</v>
      </c>
      <c r="E10" s="83">
        <v>56426.8</v>
      </c>
      <c r="F10" s="83">
        <v>12529.8</v>
      </c>
      <c r="G10" s="77">
        <f t="shared" si="0"/>
        <v>43897</v>
      </c>
      <c r="H10" s="76">
        <f t="shared" si="1"/>
        <v>0.22205405941857412</v>
      </c>
      <c r="I10" s="75">
        <v>12578.3</v>
      </c>
      <c r="J10" s="80">
        <f t="shared" si="2"/>
        <v>-48.5</v>
      </c>
      <c r="K10" s="79">
        <f t="shared" si="3"/>
        <v>0.9961441530254486</v>
      </c>
    </row>
    <row r="11" spans="1:11" ht="22.5" customHeight="1">
      <c r="A11" s="24">
        <v>7</v>
      </c>
      <c r="B11" s="7" t="s">
        <v>107</v>
      </c>
      <c r="C11" s="8" t="s">
        <v>5</v>
      </c>
      <c r="D11" s="8" t="s">
        <v>16</v>
      </c>
      <c r="E11" s="83">
        <v>30000</v>
      </c>
      <c r="F11" s="83">
        <v>0</v>
      </c>
      <c r="G11" s="77">
        <f t="shared" si="0"/>
        <v>30000</v>
      </c>
      <c r="H11" s="76">
        <f t="shared" si="1"/>
        <v>0</v>
      </c>
      <c r="I11" s="72">
        <v>0</v>
      </c>
      <c r="J11" s="80">
        <f t="shared" si="2"/>
        <v>0</v>
      </c>
      <c r="K11" s="79" t="s">
        <v>154</v>
      </c>
    </row>
    <row r="12" spans="1:11" ht="21" customHeight="1" thickBot="1">
      <c r="A12" s="24">
        <v>8</v>
      </c>
      <c r="B12" s="7" t="s">
        <v>17</v>
      </c>
      <c r="C12" s="8" t="s">
        <v>5</v>
      </c>
      <c r="D12" s="8" t="s">
        <v>18</v>
      </c>
      <c r="E12" s="83">
        <v>699330.4</v>
      </c>
      <c r="F12" s="83">
        <v>183319.1</v>
      </c>
      <c r="G12" s="77">
        <f t="shared" si="0"/>
        <v>516011.30000000005</v>
      </c>
      <c r="H12" s="76">
        <f t="shared" si="1"/>
        <v>0.26213517959465227</v>
      </c>
      <c r="I12" s="71">
        <v>159861.8</v>
      </c>
      <c r="J12" s="80">
        <f t="shared" si="2"/>
        <v>23457.300000000017</v>
      </c>
      <c r="K12" s="79">
        <f t="shared" si="3"/>
        <v>1.14673486724158</v>
      </c>
    </row>
    <row r="13" spans="1:11" s="15" customFormat="1" ht="25.5" customHeight="1" thickBot="1">
      <c r="A13" s="36">
        <v>9</v>
      </c>
      <c r="B13" s="60" t="s">
        <v>136</v>
      </c>
      <c r="C13" s="61" t="s">
        <v>7</v>
      </c>
      <c r="D13" s="61"/>
      <c r="E13" s="56">
        <f>SUM(E14:E14)</f>
        <v>10000</v>
      </c>
      <c r="F13" s="56">
        <f>SUM(F14:F14)</f>
        <v>0</v>
      </c>
      <c r="G13" s="56">
        <f>E13-F13</f>
        <v>10000</v>
      </c>
      <c r="H13" s="57">
        <f>F13/E13</f>
        <v>0</v>
      </c>
      <c r="I13" s="56">
        <f>SUM(I14:I14)</f>
        <v>0</v>
      </c>
      <c r="J13" s="56">
        <f>F13-I13</f>
        <v>0</v>
      </c>
      <c r="K13" s="58" t="s">
        <v>154</v>
      </c>
    </row>
    <row r="14" spans="1:11" ht="21" customHeight="1" thickBot="1">
      <c r="A14" s="49">
        <v>10</v>
      </c>
      <c r="B14" s="50" t="s">
        <v>137</v>
      </c>
      <c r="C14" s="51" t="s">
        <v>7</v>
      </c>
      <c r="D14" s="51" t="s">
        <v>9</v>
      </c>
      <c r="E14" s="83">
        <v>10000</v>
      </c>
      <c r="F14" s="83">
        <v>0</v>
      </c>
      <c r="G14" s="77">
        <f>E14-F14</f>
        <v>10000</v>
      </c>
      <c r="H14" s="76">
        <f>F14/E14</f>
        <v>0</v>
      </c>
      <c r="I14" s="73">
        <v>0</v>
      </c>
      <c r="J14" s="80">
        <f>F14-I14</f>
        <v>0</v>
      </c>
      <c r="K14" s="79" t="s">
        <v>154</v>
      </c>
    </row>
    <row r="15" spans="1:11" s="15" customFormat="1" ht="40.5" customHeight="1" thickBot="1">
      <c r="A15" s="36">
        <v>11</v>
      </c>
      <c r="B15" s="60" t="s">
        <v>19</v>
      </c>
      <c r="C15" s="61" t="s">
        <v>9</v>
      </c>
      <c r="D15" s="61"/>
      <c r="E15" s="56">
        <f>SUM(E16:E16)</f>
        <v>56084</v>
      </c>
      <c r="F15" s="56">
        <f>SUM(F16:F16)</f>
        <v>14063.1</v>
      </c>
      <c r="G15" s="56">
        <f aca="true" t="shared" si="4" ref="G15:G57">E15-F15</f>
        <v>42020.9</v>
      </c>
      <c r="H15" s="57">
        <f>F15/E15</f>
        <v>0.2507506597246987</v>
      </c>
      <c r="I15" s="56">
        <f>SUM(I16:I16)</f>
        <v>13135</v>
      </c>
      <c r="J15" s="56">
        <f aca="true" t="shared" si="5" ref="J15:J58">F15-I15</f>
        <v>928.1000000000004</v>
      </c>
      <c r="K15" s="58">
        <f>F15/I15</f>
        <v>1.0706585458698135</v>
      </c>
    </row>
    <row r="16" spans="1:11" ht="50.25" thickBot="1">
      <c r="A16" s="63">
        <v>12</v>
      </c>
      <c r="B16" s="64" t="s">
        <v>134</v>
      </c>
      <c r="C16" s="65" t="s">
        <v>9</v>
      </c>
      <c r="D16" s="66">
        <v>10</v>
      </c>
      <c r="E16" s="83">
        <v>56084</v>
      </c>
      <c r="F16" s="83">
        <v>14063.1</v>
      </c>
      <c r="G16" s="77">
        <f>E16-F16</f>
        <v>42020.9</v>
      </c>
      <c r="H16" s="76">
        <f>F16/E16</f>
        <v>0.2507506597246987</v>
      </c>
      <c r="I16" s="74">
        <v>13135</v>
      </c>
      <c r="J16" s="80">
        <f>F16-I16</f>
        <v>928.1000000000004</v>
      </c>
      <c r="K16" s="79">
        <f>F16/I16</f>
        <v>1.0706585458698135</v>
      </c>
    </row>
    <row r="17" spans="1:11" s="15" customFormat="1" ht="40.5" customHeight="1" thickBot="1">
      <c r="A17" s="36">
        <v>13</v>
      </c>
      <c r="B17" s="60" t="s">
        <v>21</v>
      </c>
      <c r="C17" s="61" t="s">
        <v>10</v>
      </c>
      <c r="D17" s="61"/>
      <c r="E17" s="56">
        <f>SUM(E18:E23)</f>
        <v>5561697.899999999</v>
      </c>
      <c r="F17" s="56">
        <f>SUM(F18:F23)</f>
        <v>510377</v>
      </c>
      <c r="G17" s="56">
        <f t="shared" si="4"/>
        <v>5051320.899999999</v>
      </c>
      <c r="H17" s="57">
        <f>F17/E17</f>
        <v>0.09176640104814036</v>
      </c>
      <c r="I17" s="56">
        <f>SUM(I18:I23)</f>
        <v>383782</v>
      </c>
      <c r="J17" s="56">
        <f t="shared" si="5"/>
        <v>126595</v>
      </c>
      <c r="K17" s="58">
        <f aca="true" t="shared" si="6" ref="K17:K28">F17/I17</f>
        <v>1.3298617444278262</v>
      </c>
    </row>
    <row r="18" spans="1:11" ht="16.5">
      <c r="A18" s="28">
        <v>14</v>
      </c>
      <c r="B18" s="68" t="s">
        <v>22</v>
      </c>
      <c r="C18" s="35" t="s">
        <v>10</v>
      </c>
      <c r="D18" s="35" t="s">
        <v>5</v>
      </c>
      <c r="E18" s="83">
        <v>3883</v>
      </c>
      <c r="F18" s="83">
        <v>0</v>
      </c>
      <c r="G18" s="77">
        <f t="shared" si="4"/>
        <v>3883</v>
      </c>
      <c r="H18" s="76">
        <f aca="true" t="shared" si="7" ref="H18:H23">F18/E18</f>
        <v>0</v>
      </c>
      <c r="I18" s="80">
        <v>15</v>
      </c>
      <c r="J18" s="80">
        <f t="shared" si="5"/>
        <v>-15</v>
      </c>
      <c r="K18" s="79">
        <f t="shared" si="6"/>
        <v>0</v>
      </c>
    </row>
    <row r="19" spans="1:11" ht="16.5">
      <c r="A19" s="24">
        <v>15</v>
      </c>
      <c r="B19" s="4" t="s">
        <v>129</v>
      </c>
      <c r="C19" s="8" t="s">
        <v>10</v>
      </c>
      <c r="D19" s="8" t="s">
        <v>14</v>
      </c>
      <c r="E19" s="83">
        <v>148823.1</v>
      </c>
      <c r="F19" s="83">
        <v>0</v>
      </c>
      <c r="G19" s="77">
        <f t="shared" si="4"/>
        <v>148823.1</v>
      </c>
      <c r="H19" s="76">
        <f t="shared" si="7"/>
        <v>0</v>
      </c>
      <c r="I19" s="75">
        <v>0</v>
      </c>
      <c r="J19" s="80">
        <f t="shared" si="5"/>
        <v>0</v>
      </c>
      <c r="K19" s="79" t="s">
        <v>154</v>
      </c>
    </row>
    <row r="20" spans="1:11" ht="16.5">
      <c r="A20" s="24">
        <v>16</v>
      </c>
      <c r="B20" s="9" t="s">
        <v>23</v>
      </c>
      <c r="C20" s="8" t="s">
        <v>10</v>
      </c>
      <c r="D20" s="8" t="s">
        <v>24</v>
      </c>
      <c r="E20" s="83">
        <v>654157.4</v>
      </c>
      <c r="F20" s="83">
        <v>13222.3</v>
      </c>
      <c r="G20" s="77">
        <f t="shared" si="4"/>
        <v>640935.1</v>
      </c>
      <c r="H20" s="76">
        <f t="shared" si="7"/>
        <v>0.020212719446420693</v>
      </c>
      <c r="I20" s="75">
        <v>100870.5</v>
      </c>
      <c r="J20" s="80">
        <f t="shared" si="5"/>
        <v>-87648.2</v>
      </c>
      <c r="K20" s="79">
        <f t="shared" si="6"/>
        <v>0.13108193178382183</v>
      </c>
    </row>
    <row r="21" spans="1:11" ht="16.5">
      <c r="A21" s="24">
        <v>17</v>
      </c>
      <c r="B21" s="9" t="s">
        <v>25</v>
      </c>
      <c r="C21" s="8" t="s">
        <v>10</v>
      </c>
      <c r="D21" s="8" t="s">
        <v>20</v>
      </c>
      <c r="E21" s="83">
        <v>4229272.6</v>
      </c>
      <c r="F21" s="83">
        <v>376202.5</v>
      </c>
      <c r="G21" s="77">
        <f t="shared" si="4"/>
        <v>3853070.0999999996</v>
      </c>
      <c r="H21" s="76">
        <f t="shared" si="7"/>
        <v>0.088952057618608</v>
      </c>
      <c r="I21" s="75">
        <v>200353</v>
      </c>
      <c r="J21" s="80">
        <f t="shared" si="5"/>
        <v>175849.5</v>
      </c>
      <c r="K21" s="79">
        <f t="shared" si="6"/>
        <v>1.877698362390381</v>
      </c>
    </row>
    <row r="22" spans="1:11" ht="22.5" customHeight="1">
      <c r="A22" s="24">
        <v>18</v>
      </c>
      <c r="B22" s="7" t="s">
        <v>26</v>
      </c>
      <c r="C22" s="8" t="s">
        <v>10</v>
      </c>
      <c r="D22" s="8" t="s">
        <v>27</v>
      </c>
      <c r="E22" s="83">
        <v>164164.1</v>
      </c>
      <c r="F22" s="83">
        <v>44657.8</v>
      </c>
      <c r="G22" s="77">
        <f t="shared" si="4"/>
        <v>119506.3</v>
      </c>
      <c r="H22" s="76">
        <f t="shared" si="7"/>
        <v>0.2720314612025406</v>
      </c>
      <c r="I22" s="75">
        <v>27254.4</v>
      </c>
      <c r="J22" s="80">
        <f t="shared" si="5"/>
        <v>17403.4</v>
      </c>
      <c r="K22" s="79">
        <f t="shared" si="6"/>
        <v>1.6385537748033345</v>
      </c>
    </row>
    <row r="23" spans="1:11" ht="21.75" customHeight="1" thickBot="1">
      <c r="A23" s="63">
        <v>19</v>
      </c>
      <c r="B23" s="67" t="s">
        <v>28</v>
      </c>
      <c r="C23" s="65" t="s">
        <v>10</v>
      </c>
      <c r="D23" s="65" t="s">
        <v>29</v>
      </c>
      <c r="E23" s="83">
        <v>361397.7</v>
      </c>
      <c r="F23" s="83">
        <v>76294.4</v>
      </c>
      <c r="G23" s="77">
        <f t="shared" si="4"/>
        <v>285103.30000000005</v>
      </c>
      <c r="H23" s="76">
        <f t="shared" si="7"/>
        <v>0.21110925719781834</v>
      </c>
      <c r="I23" s="74">
        <v>55289.1</v>
      </c>
      <c r="J23" s="80">
        <f t="shared" si="5"/>
        <v>21005.299999999996</v>
      </c>
      <c r="K23" s="79">
        <f t="shared" si="6"/>
        <v>1.3799175606041696</v>
      </c>
    </row>
    <row r="24" spans="1:11" s="15" customFormat="1" ht="40.5" customHeight="1" thickBot="1">
      <c r="A24" s="36">
        <v>20</v>
      </c>
      <c r="B24" s="60" t="s">
        <v>30</v>
      </c>
      <c r="C24" s="61" t="s">
        <v>12</v>
      </c>
      <c r="D24" s="61"/>
      <c r="E24" s="56">
        <f>SUM(E25:E28)</f>
        <v>2513137.6</v>
      </c>
      <c r="F24" s="56">
        <f>SUM(F25:F28)</f>
        <v>60317.3</v>
      </c>
      <c r="G24" s="56">
        <f t="shared" si="4"/>
        <v>2452820.3000000003</v>
      </c>
      <c r="H24" s="57">
        <f aca="true" t="shared" si="8" ref="H24:H31">F24/E24</f>
        <v>0.024000794862963335</v>
      </c>
      <c r="I24" s="56">
        <f>SUM(I25:I28)</f>
        <v>55742.8</v>
      </c>
      <c r="J24" s="56">
        <f t="shared" si="5"/>
        <v>4574.5</v>
      </c>
      <c r="K24" s="58">
        <f t="shared" si="6"/>
        <v>1.082064410112158</v>
      </c>
    </row>
    <row r="25" spans="1:11" ht="23.25" customHeight="1">
      <c r="A25" s="28">
        <v>21</v>
      </c>
      <c r="B25" s="69" t="s">
        <v>31</v>
      </c>
      <c r="C25" s="35" t="s">
        <v>12</v>
      </c>
      <c r="D25" s="35" t="s">
        <v>5</v>
      </c>
      <c r="E25" s="83">
        <v>401121.3</v>
      </c>
      <c r="F25" s="83">
        <v>8606.1</v>
      </c>
      <c r="G25" s="77">
        <f t="shared" si="4"/>
        <v>392515.2</v>
      </c>
      <c r="H25" s="76">
        <f t="shared" si="8"/>
        <v>0.021455105974177886</v>
      </c>
      <c r="I25" s="80">
        <v>2821.9</v>
      </c>
      <c r="J25" s="80">
        <f t="shared" si="5"/>
        <v>5784.200000000001</v>
      </c>
      <c r="K25" s="79">
        <f t="shared" si="6"/>
        <v>3.0497537120379885</v>
      </c>
    </row>
    <row r="26" spans="1:11" ht="23.25" customHeight="1">
      <c r="A26" s="24">
        <v>22</v>
      </c>
      <c r="B26" s="7" t="s">
        <v>130</v>
      </c>
      <c r="C26" s="8" t="s">
        <v>12</v>
      </c>
      <c r="D26" s="8" t="s">
        <v>7</v>
      </c>
      <c r="E26" s="83">
        <v>1246276.7</v>
      </c>
      <c r="F26" s="83">
        <v>6075</v>
      </c>
      <c r="G26" s="77">
        <f t="shared" si="4"/>
        <v>1240201.7</v>
      </c>
      <c r="H26" s="76">
        <f t="shared" si="8"/>
        <v>0.004874519438580534</v>
      </c>
      <c r="I26" s="75">
        <v>0</v>
      </c>
      <c r="J26" s="80">
        <f t="shared" si="5"/>
        <v>6075</v>
      </c>
      <c r="K26" s="79" t="e">
        <f t="shared" si="6"/>
        <v>#DIV/0!</v>
      </c>
    </row>
    <row r="27" spans="1:11" ht="21" customHeight="1">
      <c r="A27" s="24">
        <v>23</v>
      </c>
      <c r="B27" s="4" t="s">
        <v>32</v>
      </c>
      <c r="C27" s="8" t="s">
        <v>12</v>
      </c>
      <c r="D27" s="8" t="s">
        <v>9</v>
      </c>
      <c r="E27" s="83">
        <v>828149.2</v>
      </c>
      <c r="F27" s="83">
        <v>36328.3</v>
      </c>
      <c r="G27" s="77">
        <f t="shared" si="4"/>
        <v>791820.8999999999</v>
      </c>
      <c r="H27" s="76">
        <f t="shared" si="8"/>
        <v>0.04386685394370966</v>
      </c>
      <c r="I27" s="75">
        <v>43763.2</v>
      </c>
      <c r="J27" s="80">
        <f t="shared" si="5"/>
        <v>-7434.899999999994</v>
      </c>
      <c r="K27" s="79">
        <f t="shared" si="6"/>
        <v>0.8301106866042703</v>
      </c>
    </row>
    <row r="28" spans="1:11" ht="33.75" thickBot="1">
      <c r="A28" s="63">
        <v>24</v>
      </c>
      <c r="B28" s="67" t="s">
        <v>33</v>
      </c>
      <c r="C28" s="65" t="s">
        <v>12</v>
      </c>
      <c r="D28" s="65" t="s">
        <v>12</v>
      </c>
      <c r="E28" s="83">
        <v>37590.4</v>
      </c>
      <c r="F28" s="83">
        <v>9307.9</v>
      </c>
      <c r="G28" s="82">
        <f t="shared" si="4"/>
        <v>28282.5</v>
      </c>
      <c r="H28" s="81">
        <f t="shared" si="8"/>
        <v>0.24761375244743336</v>
      </c>
      <c r="I28" s="74">
        <v>9157.7</v>
      </c>
      <c r="J28" s="80">
        <f t="shared" si="5"/>
        <v>150.1999999999989</v>
      </c>
      <c r="K28" s="79">
        <f t="shared" si="6"/>
        <v>1.0164014981927776</v>
      </c>
    </row>
    <row r="29" spans="1:11" s="15" customFormat="1" ht="40.5" customHeight="1" thickBot="1">
      <c r="A29" s="36">
        <v>25</v>
      </c>
      <c r="B29" s="60" t="s">
        <v>34</v>
      </c>
      <c r="C29" s="61" t="s">
        <v>14</v>
      </c>
      <c r="D29" s="61"/>
      <c r="E29" s="56">
        <f>SUM(E30:E31)</f>
        <v>32530.899999999998</v>
      </c>
      <c r="F29" s="56">
        <f>SUM(F30:F31)</f>
        <v>1986.2</v>
      </c>
      <c r="G29" s="56">
        <f>E29-F29</f>
        <v>30544.699999999997</v>
      </c>
      <c r="H29" s="57">
        <f t="shared" si="8"/>
        <v>0.0610557961814767</v>
      </c>
      <c r="I29" s="56">
        <f>SUM(I30:I31)</f>
        <v>601894.7</v>
      </c>
      <c r="J29" s="56">
        <f>F29-I29</f>
        <v>-599908.5</v>
      </c>
      <c r="K29" s="58">
        <f>F29/I29</f>
        <v>0.0032999127588264196</v>
      </c>
    </row>
    <row r="30" spans="1:11" ht="16.5">
      <c r="A30" s="28">
        <v>26</v>
      </c>
      <c r="B30" s="69" t="s">
        <v>144</v>
      </c>
      <c r="C30" s="35" t="s">
        <v>14</v>
      </c>
      <c r="D30" s="35" t="s">
        <v>7</v>
      </c>
      <c r="E30" s="83">
        <v>21797.1</v>
      </c>
      <c r="F30" s="83">
        <v>0</v>
      </c>
      <c r="G30" s="77">
        <f>E30-F30</f>
        <v>21797.1</v>
      </c>
      <c r="H30" s="76">
        <f t="shared" si="8"/>
        <v>0</v>
      </c>
      <c r="I30" s="80">
        <v>0</v>
      </c>
      <c r="J30" s="80">
        <f>F30-I30</f>
        <v>0</v>
      </c>
      <c r="K30" s="79" t="s">
        <v>154</v>
      </c>
    </row>
    <row r="31" spans="1:11" ht="17.25" thickBot="1">
      <c r="A31" s="63">
        <v>26</v>
      </c>
      <c r="B31" s="67" t="s">
        <v>35</v>
      </c>
      <c r="C31" s="65" t="s">
        <v>14</v>
      </c>
      <c r="D31" s="65" t="s">
        <v>12</v>
      </c>
      <c r="E31" s="83">
        <v>10733.8</v>
      </c>
      <c r="F31" s="83">
        <v>1986.2</v>
      </c>
      <c r="G31" s="82">
        <f t="shared" si="4"/>
        <v>8747.599999999999</v>
      </c>
      <c r="H31" s="81">
        <f t="shared" si="8"/>
        <v>0.18504164415211763</v>
      </c>
      <c r="I31" s="74">
        <v>601894.7</v>
      </c>
      <c r="J31" s="80">
        <f>F31-I31</f>
        <v>-599908.5</v>
      </c>
      <c r="K31" s="79">
        <f>F31/I31</f>
        <v>0.0032999127588264196</v>
      </c>
    </row>
    <row r="32" spans="1:11" s="15" customFormat="1" ht="40.5" customHeight="1" thickBot="1">
      <c r="A32" s="36">
        <v>27</v>
      </c>
      <c r="B32" s="60" t="s">
        <v>36</v>
      </c>
      <c r="C32" s="61" t="s">
        <v>15</v>
      </c>
      <c r="D32" s="61"/>
      <c r="E32" s="56">
        <f>SUM(E33:E38)</f>
        <v>9348927.5</v>
      </c>
      <c r="F32" s="56">
        <f>SUM(F33:F38)</f>
        <v>2117346.8</v>
      </c>
      <c r="G32" s="56">
        <f t="shared" si="4"/>
        <v>7231580.7</v>
      </c>
      <c r="H32" s="57">
        <f aca="true" t="shared" si="9" ref="H32:H40">F32/E32</f>
        <v>0.22648018181764698</v>
      </c>
      <c r="I32" s="56">
        <f>SUM(I33:I38)</f>
        <v>1695192.2</v>
      </c>
      <c r="J32" s="56">
        <f t="shared" si="5"/>
        <v>422154.59999999986</v>
      </c>
      <c r="K32" s="58">
        <f>F32/I32</f>
        <v>1.2490305229106173</v>
      </c>
    </row>
    <row r="33" spans="1:11" ht="22.5" customHeight="1">
      <c r="A33" s="28">
        <v>28</v>
      </c>
      <c r="B33" s="69" t="s">
        <v>37</v>
      </c>
      <c r="C33" s="35" t="s">
        <v>15</v>
      </c>
      <c r="D33" s="35" t="s">
        <v>5</v>
      </c>
      <c r="E33" s="83">
        <v>3205919.8</v>
      </c>
      <c r="F33" s="83">
        <v>763826.2</v>
      </c>
      <c r="G33" s="77">
        <f t="shared" si="4"/>
        <v>2442093.5999999996</v>
      </c>
      <c r="H33" s="76">
        <f t="shared" si="9"/>
        <v>0.2382549307690105</v>
      </c>
      <c r="I33" s="80">
        <v>772066.1</v>
      </c>
      <c r="J33" s="80">
        <f t="shared" si="5"/>
        <v>-8239.900000000023</v>
      </c>
      <c r="K33" s="79">
        <f aca="true" t="shared" si="10" ref="K33:K38">F33/I33</f>
        <v>0.9893274682051186</v>
      </c>
    </row>
    <row r="34" spans="1:11" ht="21" customHeight="1">
      <c r="A34" s="24">
        <v>29</v>
      </c>
      <c r="B34" s="7" t="s">
        <v>38</v>
      </c>
      <c r="C34" s="8" t="s">
        <v>15</v>
      </c>
      <c r="D34" s="8" t="s">
        <v>7</v>
      </c>
      <c r="E34" s="83">
        <v>5114401.9</v>
      </c>
      <c r="F34" s="83">
        <v>1225818.2</v>
      </c>
      <c r="G34" s="77">
        <f t="shared" si="4"/>
        <v>3888583.7</v>
      </c>
      <c r="H34" s="76">
        <f t="shared" si="9"/>
        <v>0.23967967789156341</v>
      </c>
      <c r="I34" s="75">
        <v>786327.8</v>
      </c>
      <c r="J34" s="80">
        <f t="shared" si="5"/>
        <v>439490.3999999999</v>
      </c>
      <c r="K34" s="79">
        <f t="shared" si="10"/>
        <v>1.558914997027957</v>
      </c>
    </row>
    <row r="35" spans="1:11" ht="21" customHeight="1">
      <c r="A35" s="24">
        <v>30</v>
      </c>
      <c r="B35" s="7" t="s">
        <v>39</v>
      </c>
      <c r="C35" s="8" t="s">
        <v>15</v>
      </c>
      <c r="D35" s="8" t="s">
        <v>9</v>
      </c>
      <c r="E35" s="83">
        <v>314817.6</v>
      </c>
      <c r="F35" s="83">
        <v>61543.5</v>
      </c>
      <c r="G35" s="77">
        <f t="shared" si="4"/>
        <v>253274.09999999998</v>
      </c>
      <c r="H35" s="76">
        <f t="shared" si="9"/>
        <v>0.19548938814094258</v>
      </c>
      <c r="I35" s="75">
        <v>72898.1</v>
      </c>
      <c r="J35" s="80">
        <f t="shared" si="5"/>
        <v>-11354.600000000006</v>
      </c>
      <c r="K35" s="79">
        <f t="shared" si="10"/>
        <v>0.8442401105104248</v>
      </c>
    </row>
    <row r="36" spans="1:11" ht="33">
      <c r="A36" s="24">
        <v>31</v>
      </c>
      <c r="B36" s="4" t="s">
        <v>105</v>
      </c>
      <c r="C36" s="8" t="s">
        <v>15</v>
      </c>
      <c r="D36" s="8" t="s">
        <v>12</v>
      </c>
      <c r="E36" s="83">
        <v>1053.5</v>
      </c>
      <c r="F36" s="83">
        <v>156.4</v>
      </c>
      <c r="G36" s="77">
        <f t="shared" si="4"/>
        <v>897.1</v>
      </c>
      <c r="H36" s="76">
        <f t="shared" si="9"/>
        <v>0.1484575225439013</v>
      </c>
      <c r="I36" s="75">
        <v>78.1</v>
      </c>
      <c r="J36" s="80">
        <f t="shared" si="5"/>
        <v>78.30000000000001</v>
      </c>
      <c r="K36" s="79">
        <f t="shared" si="10"/>
        <v>2.002560819462228</v>
      </c>
    </row>
    <row r="37" spans="1:11" ht="16.5">
      <c r="A37" s="24">
        <v>32</v>
      </c>
      <c r="B37" s="7" t="s">
        <v>40</v>
      </c>
      <c r="C37" s="8" t="s">
        <v>15</v>
      </c>
      <c r="D37" s="8" t="s">
        <v>15</v>
      </c>
      <c r="E37" s="83">
        <v>62772.1</v>
      </c>
      <c r="F37" s="83">
        <v>4888</v>
      </c>
      <c r="G37" s="77">
        <f t="shared" si="4"/>
        <v>57884.1</v>
      </c>
      <c r="H37" s="76">
        <f t="shared" si="9"/>
        <v>0.07786898956702101</v>
      </c>
      <c r="I37" s="75">
        <v>2990.9</v>
      </c>
      <c r="J37" s="80">
        <f t="shared" si="5"/>
        <v>1897.1</v>
      </c>
      <c r="K37" s="79">
        <f t="shared" si="10"/>
        <v>1.6342906817345948</v>
      </c>
    </row>
    <row r="38" spans="1:11" ht="22.5" customHeight="1" thickBot="1">
      <c r="A38" s="63">
        <v>33</v>
      </c>
      <c r="B38" s="67" t="s">
        <v>41</v>
      </c>
      <c r="C38" s="65" t="s">
        <v>15</v>
      </c>
      <c r="D38" s="65" t="s">
        <v>20</v>
      </c>
      <c r="E38" s="83">
        <v>649962.6</v>
      </c>
      <c r="F38" s="83">
        <v>61114.5</v>
      </c>
      <c r="G38" s="82">
        <f t="shared" si="4"/>
        <v>588848.1</v>
      </c>
      <c r="H38" s="81">
        <f t="shared" si="9"/>
        <v>0.09402771790253778</v>
      </c>
      <c r="I38" s="74">
        <v>60831.2</v>
      </c>
      <c r="J38" s="80">
        <f t="shared" si="5"/>
        <v>283.3000000000029</v>
      </c>
      <c r="K38" s="79">
        <f t="shared" si="10"/>
        <v>1.0046571496205894</v>
      </c>
    </row>
    <row r="39" spans="1:11" s="15" customFormat="1" ht="40.5" customHeight="1" thickBot="1">
      <c r="A39" s="36">
        <v>34</v>
      </c>
      <c r="B39" s="60" t="s">
        <v>42</v>
      </c>
      <c r="C39" s="61" t="s">
        <v>24</v>
      </c>
      <c r="D39" s="61"/>
      <c r="E39" s="56">
        <f>SUM(E40:E41)</f>
        <v>640288.4</v>
      </c>
      <c r="F39" s="56">
        <f>SUM(F40:F41)</f>
        <v>162488.8</v>
      </c>
      <c r="G39" s="56">
        <f t="shared" si="4"/>
        <v>477799.60000000003</v>
      </c>
      <c r="H39" s="57">
        <f t="shared" si="9"/>
        <v>0.253774392914193</v>
      </c>
      <c r="I39" s="56">
        <f>SUM(I40:I41)</f>
        <v>140329.7</v>
      </c>
      <c r="J39" s="56">
        <f t="shared" si="5"/>
        <v>22159.099999999977</v>
      </c>
      <c r="K39" s="58">
        <f>F39/I39</f>
        <v>1.1579074137548928</v>
      </c>
    </row>
    <row r="40" spans="1:11" s="3" customFormat="1" ht="16.5">
      <c r="A40" s="28">
        <v>35</v>
      </c>
      <c r="B40" s="69" t="s">
        <v>43</v>
      </c>
      <c r="C40" s="35" t="s">
        <v>24</v>
      </c>
      <c r="D40" s="35" t="s">
        <v>5</v>
      </c>
      <c r="E40" s="83">
        <v>522387</v>
      </c>
      <c r="F40" s="83">
        <v>131544.9</v>
      </c>
      <c r="G40" s="77">
        <f t="shared" si="4"/>
        <v>390842.1</v>
      </c>
      <c r="H40" s="76">
        <f t="shared" si="9"/>
        <v>0.2518150336819255</v>
      </c>
      <c r="I40" s="80">
        <v>111689.3</v>
      </c>
      <c r="J40" s="80">
        <f t="shared" si="5"/>
        <v>19855.59999999999</v>
      </c>
      <c r="K40" s="79">
        <f>F40/I40</f>
        <v>1.1777753106161466</v>
      </c>
    </row>
    <row r="41" spans="1:11" s="3" customFormat="1" ht="17.25" thickBot="1">
      <c r="A41" s="63">
        <v>36</v>
      </c>
      <c r="B41" s="67" t="s">
        <v>44</v>
      </c>
      <c r="C41" s="65" t="s">
        <v>24</v>
      </c>
      <c r="D41" s="65" t="s">
        <v>10</v>
      </c>
      <c r="E41" s="83">
        <v>117901.4</v>
      </c>
      <c r="F41" s="83">
        <v>30943.9</v>
      </c>
      <c r="G41" s="82">
        <f t="shared" si="4"/>
        <v>86957.5</v>
      </c>
      <c r="H41" s="81">
        <f>F41/E41</f>
        <v>0.2624557469207321</v>
      </c>
      <c r="I41" s="74">
        <v>28640.4</v>
      </c>
      <c r="J41" s="80">
        <f t="shared" si="5"/>
        <v>2303.5</v>
      </c>
      <c r="K41" s="79">
        <f>F41/I41</f>
        <v>1.0804283459728217</v>
      </c>
    </row>
    <row r="42" spans="1:11" s="15" customFormat="1" ht="40.5" customHeight="1" thickBot="1">
      <c r="A42" s="36">
        <v>37</v>
      </c>
      <c r="B42" s="60" t="s">
        <v>45</v>
      </c>
      <c r="C42" s="61" t="s">
        <v>20</v>
      </c>
      <c r="D42" s="61"/>
      <c r="E42" s="56">
        <f>SUM(E43)</f>
        <v>4891.8</v>
      </c>
      <c r="F42" s="56">
        <f>SUM(F43)</f>
        <v>539.7</v>
      </c>
      <c r="G42" s="56">
        <f t="shared" si="4"/>
        <v>4352.1</v>
      </c>
      <c r="H42" s="57">
        <f>F42/E42</f>
        <v>0.11032748681466945</v>
      </c>
      <c r="I42" s="56">
        <f>SUM(I43)</f>
        <v>292.8</v>
      </c>
      <c r="J42" s="56">
        <f>F42-I42</f>
        <v>246.90000000000003</v>
      </c>
      <c r="K42" s="58">
        <f>F42/I42</f>
        <v>1.8432377049180328</v>
      </c>
    </row>
    <row r="43" spans="1:11" s="3" customFormat="1" ht="17.25" thickBot="1">
      <c r="A43" s="49">
        <v>38</v>
      </c>
      <c r="B43" s="70" t="s">
        <v>46</v>
      </c>
      <c r="C43" s="51" t="s">
        <v>20</v>
      </c>
      <c r="D43" s="51" t="s">
        <v>15</v>
      </c>
      <c r="E43" s="83">
        <v>4891.8</v>
      </c>
      <c r="F43" s="83">
        <v>539.7</v>
      </c>
      <c r="G43" s="82">
        <f t="shared" si="4"/>
        <v>4352.1</v>
      </c>
      <c r="H43" s="81">
        <f>F43/E43</f>
        <v>0.11032748681466945</v>
      </c>
      <c r="I43" s="84">
        <v>292.8</v>
      </c>
      <c r="J43" s="80">
        <f>F43-I43</f>
        <v>246.90000000000003</v>
      </c>
      <c r="K43" s="79">
        <f>F43/I43</f>
        <v>1.8432377049180328</v>
      </c>
    </row>
    <row r="44" spans="1:11" s="15" customFormat="1" ht="40.5" customHeight="1" thickBot="1">
      <c r="A44" s="36">
        <v>39</v>
      </c>
      <c r="B44" s="60" t="s">
        <v>47</v>
      </c>
      <c r="C44" s="61" t="s">
        <v>27</v>
      </c>
      <c r="D44" s="61"/>
      <c r="E44" s="56">
        <f>SUM(E45:E48)</f>
        <v>385330.1</v>
      </c>
      <c r="F44" s="56">
        <f>SUM(F45:F48)</f>
        <v>89077</v>
      </c>
      <c r="G44" s="56">
        <f t="shared" si="4"/>
        <v>296253.1</v>
      </c>
      <c r="H44" s="57">
        <f aca="true" t="shared" si="11" ref="H44:H58">F44/E44</f>
        <v>0.2311706248746205</v>
      </c>
      <c r="I44" s="56">
        <f>SUM(I45:I48)</f>
        <v>50432.600000000006</v>
      </c>
      <c r="J44" s="56">
        <f t="shared" si="5"/>
        <v>38644.399999999994</v>
      </c>
      <c r="K44" s="58">
        <f aca="true" t="shared" si="12" ref="K44:K55">F44/I44</f>
        <v>1.766258332903717</v>
      </c>
    </row>
    <row r="45" spans="1:11" ht="16.5">
      <c r="A45" s="28">
        <v>40</v>
      </c>
      <c r="B45" s="69" t="s">
        <v>48</v>
      </c>
      <c r="C45" s="35" t="s">
        <v>27</v>
      </c>
      <c r="D45" s="35" t="s">
        <v>5</v>
      </c>
      <c r="E45" s="83">
        <v>21005.3</v>
      </c>
      <c r="F45" s="83">
        <v>4155.5</v>
      </c>
      <c r="G45" s="77">
        <f t="shared" si="4"/>
        <v>16849.8</v>
      </c>
      <c r="H45" s="76">
        <f t="shared" si="11"/>
        <v>0.19783102359880603</v>
      </c>
      <c r="I45" s="80">
        <v>4212.1</v>
      </c>
      <c r="J45" s="80">
        <f t="shared" si="5"/>
        <v>-56.600000000000364</v>
      </c>
      <c r="K45" s="79">
        <f t="shared" si="12"/>
        <v>0.9865625222573062</v>
      </c>
    </row>
    <row r="46" spans="1:11" ht="16.5">
      <c r="A46" s="24">
        <v>41</v>
      </c>
      <c r="B46" s="7" t="s">
        <v>49</v>
      </c>
      <c r="C46" s="8" t="s">
        <v>27</v>
      </c>
      <c r="D46" s="8" t="s">
        <v>9</v>
      </c>
      <c r="E46" s="83">
        <v>100869.3</v>
      </c>
      <c r="F46" s="83">
        <v>26297.1</v>
      </c>
      <c r="G46" s="77">
        <f t="shared" si="4"/>
        <v>74572.20000000001</v>
      </c>
      <c r="H46" s="76">
        <f t="shared" si="11"/>
        <v>0.26070469409423874</v>
      </c>
      <c r="I46" s="75">
        <v>31700.2</v>
      </c>
      <c r="J46" s="80">
        <f t="shared" si="5"/>
        <v>-5403.100000000002</v>
      </c>
      <c r="K46" s="79">
        <f t="shared" si="12"/>
        <v>0.8295562804020163</v>
      </c>
    </row>
    <row r="47" spans="1:11" ht="16.5">
      <c r="A47" s="24">
        <v>42</v>
      </c>
      <c r="B47" s="4" t="s">
        <v>50</v>
      </c>
      <c r="C47" s="8" t="s">
        <v>27</v>
      </c>
      <c r="D47" s="8" t="s">
        <v>10</v>
      </c>
      <c r="E47" s="83">
        <v>83865.4</v>
      </c>
      <c r="F47" s="83">
        <v>14528.4</v>
      </c>
      <c r="G47" s="77">
        <f t="shared" si="4"/>
        <v>69337</v>
      </c>
      <c r="H47" s="76">
        <f t="shared" si="11"/>
        <v>0.17323473089021219</v>
      </c>
      <c r="I47" s="75">
        <v>10541.4</v>
      </c>
      <c r="J47" s="80">
        <f t="shared" si="5"/>
        <v>3987</v>
      </c>
      <c r="K47" s="79">
        <f t="shared" si="12"/>
        <v>1.3782230064317833</v>
      </c>
    </row>
    <row r="48" spans="1:11" ht="17.25" thickBot="1">
      <c r="A48" s="63">
        <v>43</v>
      </c>
      <c r="B48" s="67" t="s">
        <v>51</v>
      </c>
      <c r="C48" s="65" t="s">
        <v>27</v>
      </c>
      <c r="D48" s="65" t="s">
        <v>14</v>
      </c>
      <c r="E48" s="83">
        <v>179590.1</v>
      </c>
      <c r="F48" s="83">
        <v>44096</v>
      </c>
      <c r="G48" s="82">
        <f t="shared" si="4"/>
        <v>135494.1</v>
      </c>
      <c r="H48" s="81">
        <f t="shared" si="11"/>
        <v>0.24553691990816864</v>
      </c>
      <c r="I48" s="74">
        <v>3978.9</v>
      </c>
      <c r="J48" s="80">
        <f t="shared" si="5"/>
        <v>40117.1</v>
      </c>
      <c r="K48" s="79">
        <f t="shared" si="12"/>
        <v>11.08245997637538</v>
      </c>
    </row>
    <row r="49" spans="1:11" s="15" customFormat="1" ht="40.5" customHeight="1" thickBot="1">
      <c r="A49" s="36">
        <v>44</v>
      </c>
      <c r="B49" s="60" t="s">
        <v>52</v>
      </c>
      <c r="C49" s="61" t="s">
        <v>16</v>
      </c>
      <c r="D49" s="61"/>
      <c r="E49" s="56">
        <f>SUM(E50:E53)</f>
        <v>967397.7</v>
      </c>
      <c r="F49" s="56">
        <f>SUM(F50:F53)</f>
        <v>112679.70000000001</v>
      </c>
      <c r="G49" s="56">
        <f t="shared" si="4"/>
        <v>854718</v>
      </c>
      <c r="H49" s="57">
        <f t="shared" si="11"/>
        <v>0.11647712207709406</v>
      </c>
      <c r="I49" s="56">
        <f>SUM(I50:I53)</f>
        <v>110915.8</v>
      </c>
      <c r="J49" s="56">
        <f t="shared" si="5"/>
        <v>1763.9000000000087</v>
      </c>
      <c r="K49" s="58">
        <f t="shared" si="12"/>
        <v>1.015903054389005</v>
      </c>
    </row>
    <row r="50" spans="1:11" ht="16.5">
      <c r="A50" s="28">
        <v>45</v>
      </c>
      <c r="B50" s="69" t="s">
        <v>53</v>
      </c>
      <c r="C50" s="35" t="s">
        <v>16</v>
      </c>
      <c r="D50" s="35" t="s">
        <v>5</v>
      </c>
      <c r="E50" s="83">
        <v>48823.5</v>
      </c>
      <c r="F50" s="83">
        <v>2764.9</v>
      </c>
      <c r="G50" s="77">
        <f t="shared" si="4"/>
        <v>46058.6</v>
      </c>
      <c r="H50" s="76">
        <f t="shared" si="11"/>
        <v>0.056630516042479546</v>
      </c>
      <c r="I50" s="80">
        <v>9497</v>
      </c>
      <c r="J50" s="80">
        <f>F50-I50</f>
        <v>-6732.1</v>
      </c>
      <c r="K50" s="79">
        <f t="shared" si="12"/>
        <v>0.2911340423291566</v>
      </c>
    </row>
    <row r="51" spans="1:11" ht="16.5">
      <c r="A51" s="24">
        <v>46</v>
      </c>
      <c r="B51" s="7" t="s">
        <v>109</v>
      </c>
      <c r="C51" s="8" t="s">
        <v>16</v>
      </c>
      <c r="D51" s="8" t="s">
        <v>7</v>
      </c>
      <c r="E51" s="83">
        <v>486586.4</v>
      </c>
      <c r="F51" s="83">
        <v>2368.7</v>
      </c>
      <c r="G51" s="77">
        <f t="shared" si="4"/>
        <v>484217.7</v>
      </c>
      <c r="H51" s="76">
        <f t="shared" si="11"/>
        <v>0.0048679946665176</v>
      </c>
      <c r="I51" s="75">
        <v>707.4</v>
      </c>
      <c r="J51" s="80">
        <f>F51-I51</f>
        <v>1661.2999999999997</v>
      </c>
      <c r="K51" s="79">
        <f t="shared" si="12"/>
        <v>3.34845914616907</v>
      </c>
    </row>
    <row r="52" spans="1:11" ht="16.5">
      <c r="A52" s="24">
        <v>47</v>
      </c>
      <c r="B52" s="7" t="s">
        <v>106</v>
      </c>
      <c r="C52" s="8" t="s">
        <v>16</v>
      </c>
      <c r="D52" s="8" t="s">
        <v>9</v>
      </c>
      <c r="E52" s="83">
        <v>274216.6</v>
      </c>
      <c r="F52" s="83">
        <v>71457</v>
      </c>
      <c r="G52" s="77">
        <f t="shared" si="4"/>
        <v>202759.59999999998</v>
      </c>
      <c r="H52" s="76">
        <f t="shared" si="11"/>
        <v>0.2605859747367592</v>
      </c>
      <c r="I52" s="75">
        <v>66161.1</v>
      </c>
      <c r="J52" s="80">
        <f>F52-I52</f>
        <v>5295.899999999994</v>
      </c>
      <c r="K52" s="79">
        <f t="shared" si="12"/>
        <v>1.0800455252406624</v>
      </c>
    </row>
    <row r="53" spans="1:11" ht="23.25" customHeight="1" thickBot="1">
      <c r="A53" s="63">
        <v>48</v>
      </c>
      <c r="B53" s="67" t="s">
        <v>54</v>
      </c>
      <c r="C53" s="65" t="s">
        <v>16</v>
      </c>
      <c r="D53" s="65" t="s">
        <v>12</v>
      </c>
      <c r="E53" s="83">
        <v>157771.2</v>
      </c>
      <c r="F53" s="83">
        <v>36089.1</v>
      </c>
      <c r="G53" s="82">
        <f t="shared" si="4"/>
        <v>121682.1</v>
      </c>
      <c r="H53" s="81">
        <f t="shared" si="11"/>
        <v>0.22874326873345702</v>
      </c>
      <c r="I53" s="74">
        <v>34550.3</v>
      </c>
      <c r="J53" s="84">
        <f>F53-I53</f>
        <v>1538.7999999999956</v>
      </c>
      <c r="K53" s="78">
        <f t="shared" si="12"/>
        <v>1.0445379634909102</v>
      </c>
    </row>
    <row r="54" spans="1:11" s="15" customFormat="1" ht="40.5" customHeight="1" thickBot="1">
      <c r="A54" s="36">
        <v>49</v>
      </c>
      <c r="B54" s="60" t="s">
        <v>55</v>
      </c>
      <c r="C54" s="61" t="s">
        <v>29</v>
      </c>
      <c r="D54" s="61"/>
      <c r="E54" s="56">
        <f>SUM(E55)</f>
        <v>77646.1</v>
      </c>
      <c r="F54" s="56">
        <f>SUM(F55)</f>
        <v>13447</v>
      </c>
      <c r="G54" s="56">
        <f t="shared" si="4"/>
        <v>64199.100000000006</v>
      </c>
      <c r="H54" s="57">
        <f>F54/E54</f>
        <v>0.1731831991561714</v>
      </c>
      <c r="I54" s="56">
        <f>SUM(I55)</f>
        <v>12041.5</v>
      </c>
      <c r="J54" s="56">
        <f t="shared" si="5"/>
        <v>1405.5</v>
      </c>
      <c r="K54" s="58">
        <f t="shared" si="12"/>
        <v>1.1167213387036499</v>
      </c>
    </row>
    <row r="55" spans="1:11" ht="22.5" customHeight="1" thickBot="1">
      <c r="A55" s="49">
        <v>50</v>
      </c>
      <c r="B55" s="50" t="s">
        <v>56</v>
      </c>
      <c r="C55" s="51" t="s">
        <v>29</v>
      </c>
      <c r="D55" s="51" t="s">
        <v>7</v>
      </c>
      <c r="E55" s="83">
        <v>77646.1</v>
      </c>
      <c r="F55" s="83">
        <v>13447</v>
      </c>
      <c r="G55" s="82">
        <f t="shared" si="4"/>
        <v>64199.100000000006</v>
      </c>
      <c r="H55" s="81">
        <f>F55/E55</f>
        <v>0.1731831991561714</v>
      </c>
      <c r="I55" s="84">
        <v>12041.5</v>
      </c>
      <c r="J55" s="84">
        <f>F55-I55</f>
        <v>1405.5</v>
      </c>
      <c r="K55" s="78">
        <f t="shared" si="12"/>
        <v>1.1167213387036499</v>
      </c>
    </row>
    <row r="56" spans="1:11" s="15" customFormat="1" ht="43.5" customHeight="1" thickBot="1">
      <c r="A56" s="36">
        <v>51</v>
      </c>
      <c r="B56" s="60" t="s">
        <v>57</v>
      </c>
      <c r="C56" s="61" t="s">
        <v>18</v>
      </c>
      <c r="D56" s="61"/>
      <c r="E56" s="56">
        <f>SUM(E57)</f>
        <v>59781.9</v>
      </c>
      <c r="F56" s="56">
        <f>SUM(F57)</f>
        <v>90.4</v>
      </c>
      <c r="G56" s="56">
        <f t="shared" si="4"/>
        <v>59691.5</v>
      </c>
      <c r="H56" s="57">
        <f>F56/E56</f>
        <v>0.0015121633805549842</v>
      </c>
      <c r="I56" s="56">
        <v>0</v>
      </c>
      <c r="J56" s="56">
        <f>F56-I56</f>
        <v>90.4</v>
      </c>
      <c r="K56" s="58" t="s">
        <v>154</v>
      </c>
    </row>
    <row r="57" spans="1:11" ht="35.25" customHeight="1" thickBot="1">
      <c r="A57" s="49">
        <v>52</v>
      </c>
      <c r="B57" s="50" t="s">
        <v>58</v>
      </c>
      <c r="C57" s="51" t="s">
        <v>18</v>
      </c>
      <c r="D57" s="51" t="s">
        <v>5</v>
      </c>
      <c r="E57" s="83">
        <v>59781.9</v>
      </c>
      <c r="F57" s="83">
        <v>90.4</v>
      </c>
      <c r="G57" s="82">
        <f t="shared" si="4"/>
        <v>59691.5</v>
      </c>
      <c r="H57" s="81">
        <f>F57/E57</f>
        <v>0.0015121633805549842</v>
      </c>
      <c r="I57" s="84">
        <v>0</v>
      </c>
      <c r="J57" s="80">
        <f>F57-I57</f>
        <v>90.4</v>
      </c>
      <c r="K57" s="79" t="s">
        <v>154</v>
      </c>
    </row>
    <row r="58" spans="1:11" s="15" customFormat="1" ht="36" customHeight="1" thickBot="1">
      <c r="A58" s="36">
        <v>53</v>
      </c>
      <c r="B58" s="60" t="s">
        <v>60</v>
      </c>
      <c r="C58" s="61"/>
      <c r="D58" s="61"/>
      <c r="E58" s="56">
        <f>E5+E13+E15+E17+E24+E29+E32+E39+E42+E44+E49+E54+E56</f>
        <v>20641981</v>
      </c>
      <c r="F58" s="56">
        <f>F5+F13+F15+F17+F24+F29+F32+F39+F42+F44+F49+F54+F56</f>
        <v>3331146.4</v>
      </c>
      <c r="G58" s="56">
        <f>E58-F58</f>
        <v>17310834.6</v>
      </c>
      <c r="H58" s="57">
        <f t="shared" si="11"/>
        <v>0.161377263160934</v>
      </c>
      <c r="I58" s="56">
        <f>I5+I13+I15+I17+I24+I29+I32+I39+I42+I44+I49+I54+I56</f>
        <v>3286098.1999999997</v>
      </c>
      <c r="J58" s="56">
        <f t="shared" si="5"/>
        <v>45048.200000000186</v>
      </c>
      <c r="K58" s="58">
        <f>F58/I58</f>
        <v>1.0137087199646073</v>
      </c>
    </row>
    <row r="59" spans="3:11" ht="21" customHeight="1">
      <c r="C59" s="3"/>
      <c r="D59" s="3"/>
      <c r="E59" s="13"/>
      <c r="F59" s="13"/>
      <c r="G59" s="13"/>
      <c r="I59" s="13"/>
      <c r="J59" s="13"/>
      <c r="K59" s="3"/>
    </row>
    <row r="60" spans="1:11" ht="39.75" customHeight="1">
      <c r="A60" s="107" t="s">
        <v>133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ht="16.5">
      <c r="I61" s="14"/>
    </row>
    <row r="62" ht="16.5">
      <c r="H62" s="38"/>
    </row>
  </sheetData>
  <sheetProtection/>
  <mergeCells count="3">
    <mergeCell ref="A1:B1"/>
    <mergeCell ref="A3:A4"/>
    <mergeCell ref="A60:K60"/>
  </mergeCell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Смирнова Марина Сергеевна</cp:lastModifiedBy>
  <cp:lastPrinted>2022-04-22T08:05:56Z</cp:lastPrinted>
  <dcterms:created xsi:type="dcterms:W3CDTF">2008-06-10T05:32:17Z</dcterms:created>
  <dcterms:modified xsi:type="dcterms:W3CDTF">2024-04-25T11:42:01Z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2032419239</vt:i4>
  </property>
  <property fmtid="{D5CDD505-2E9C-101B-9397-08002B2CF9AE}" pid="3" name="_NewReviewCycle">
    <vt:lpwstr/>
  </property>
  <property fmtid="{D5CDD505-2E9C-101B-9397-08002B2CF9AE}" pid="4" name="_EmailSubject">
    <vt:lpwstr>Размещение информации на официальном сайте мэрии города Череповца</vt:lpwstr>
  </property>
  <property fmtid="{D5CDD505-2E9C-101B-9397-08002B2CF9AE}" pid="5" name="_AuthorEmail">
    <vt:lpwstr>smirnova.ms@cherepovetscity.ru</vt:lpwstr>
  </property>
  <property fmtid="{D5CDD505-2E9C-101B-9397-08002B2CF9AE}" pid="6" name="_AuthorEmailDisplayName">
    <vt:lpwstr>Смирнова Марина Сергеевна</vt:lpwstr>
  </property>
  <property fmtid="{D5CDD505-2E9C-101B-9397-08002B2CF9AE}" pid="7" name="_PreviousAdHocReviewCycleID">
    <vt:i4>374272043</vt:i4>
  </property>
</Properties>
</file>