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04.20\каб_229_бюджет\САЙТ, газета- размещение информации\АНАЛИЗ ПО КВАРТАЛАМ\2023\9 месяцев 2023 года\"/>
    </mc:Choice>
  </mc:AlternateContent>
  <xr:revisionPtr revIDLastSave="0" documentId="13_ncr:1_{A2905700-6A4A-44AB-B96D-CAB5BD288ED2}" xr6:coauthVersionLast="45" xr6:coauthVersionMax="45" xr10:uidLastSave="{00000000-0000-0000-0000-000000000000}"/>
  <bookViews>
    <workbookView xWindow="-120" yWindow="-120" windowWidth="29040" windowHeight="15840" tabRatio="601" xr2:uid="{00000000-000D-0000-FFFF-FFFF00000000}"/>
  </bookViews>
  <sheets>
    <sheet name="доходы" sheetId="24" r:id="rId1"/>
    <sheet name="расходы" sheetId="23" r:id="rId2"/>
  </sheets>
  <definedNames>
    <definedName name="_xlnm.Print_Titles" localSheetId="1">расходы!$3:$3</definedName>
    <definedName name="_xlnm.Print_Area" localSheetId="0">доходы!$A$1:$J$38</definedName>
    <definedName name="_xlnm.Print_Area" localSheetId="1">расходы!$A$1:$K$59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59" i="23" l="1"/>
  <c r="E59" i="23"/>
  <c r="J17" i="24"/>
  <c r="J37" i="24"/>
  <c r="I37" i="24"/>
  <c r="F37" i="24"/>
  <c r="J36" i="24"/>
  <c r="I36" i="24"/>
  <c r="F36" i="24"/>
  <c r="J35" i="24"/>
  <c r="I35" i="24"/>
  <c r="F35" i="24"/>
  <c r="J34" i="24"/>
  <c r="I34" i="24"/>
  <c r="G34" i="24"/>
  <c r="F34" i="24"/>
  <c r="J33" i="24"/>
  <c r="I33" i="24"/>
  <c r="G33" i="24"/>
  <c r="F33" i="24"/>
  <c r="J32" i="24"/>
  <c r="I32" i="24"/>
  <c r="G32" i="24"/>
  <c r="F32" i="24"/>
  <c r="J31" i="24"/>
  <c r="I31" i="24"/>
  <c r="G31" i="24"/>
  <c r="F31" i="24"/>
  <c r="I30" i="24"/>
  <c r="E30" i="24"/>
  <c r="J30" i="24" s="1"/>
  <c r="D30" i="24"/>
  <c r="G30" i="24" s="1"/>
  <c r="J29" i="24"/>
  <c r="I29" i="24"/>
  <c r="G29" i="24"/>
  <c r="F29" i="24"/>
  <c r="J28" i="24"/>
  <c r="I28" i="24"/>
  <c r="G28" i="24"/>
  <c r="F28" i="24"/>
  <c r="J27" i="24"/>
  <c r="I27" i="24"/>
  <c r="G27" i="24"/>
  <c r="F27" i="24"/>
  <c r="J26" i="24"/>
  <c r="I26" i="24"/>
  <c r="G26" i="24"/>
  <c r="F26" i="24"/>
  <c r="J25" i="24"/>
  <c r="I25" i="24"/>
  <c r="G25" i="24"/>
  <c r="F25" i="24"/>
  <c r="J24" i="24"/>
  <c r="I24" i="24"/>
  <c r="G24" i="24"/>
  <c r="F24" i="24"/>
  <c r="J23" i="24"/>
  <c r="I23" i="24"/>
  <c r="G23" i="24"/>
  <c r="F23" i="24"/>
  <c r="I22" i="24"/>
  <c r="F22" i="24"/>
  <c r="J21" i="24"/>
  <c r="I21" i="24"/>
  <c r="G21" i="24"/>
  <c r="F21" i="24"/>
  <c r="J20" i="24"/>
  <c r="I20" i="24"/>
  <c r="G20" i="24"/>
  <c r="F20" i="24"/>
  <c r="J19" i="24"/>
  <c r="I19" i="24"/>
  <c r="G19" i="24"/>
  <c r="F19" i="24"/>
  <c r="J18" i="24"/>
  <c r="I18" i="24"/>
  <c r="G18" i="24"/>
  <c r="F18" i="24"/>
  <c r="I17" i="24"/>
  <c r="F17" i="24"/>
  <c r="J16" i="24"/>
  <c r="I16" i="24"/>
  <c r="G16" i="24"/>
  <c r="F16" i="24"/>
  <c r="J15" i="24"/>
  <c r="I15" i="24"/>
  <c r="G15" i="24"/>
  <c r="F15" i="24"/>
  <c r="J14" i="24"/>
  <c r="I14" i="24"/>
  <c r="G14" i="24"/>
  <c r="F14" i="24"/>
  <c r="J13" i="24"/>
  <c r="I13" i="24"/>
  <c r="G13" i="24"/>
  <c r="F13" i="24"/>
  <c r="J12" i="24"/>
  <c r="I12" i="24"/>
  <c r="F12" i="24"/>
  <c r="J11" i="24"/>
  <c r="I11" i="24"/>
  <c r="F11" i="24"/>
  <c r="J10" i="24"/>
  <c r="I10" i="24"/>
  <c r="G10" i="24"/>
  <c r="F10" i="24"/>
  <c r="J9" i="24"/>
  <c r="I9" i="24"/>
  <c r="G9" i="24"/>
  <c r="F9" i="24"/>
  <c r="J8" i="24"/>
  <c r="I8" i="24"/>
  <c r="G8" i="24"/>
  <c r="F8" i="24"/>
  <c r="H7" i="24"/>
  <c r="H38" i="24" s="1"/>
  <c r="G7" i="24"/>
  <c r="E7" i="24"/>
  <c r="J7" i="24" s="1"/>
  <c r="D7" i="24"/>
  <c r="F7" i="24" s="1"/>
  <c r="F30" i="24" l="1"/>
  <c r="D38" i="24"/>
  <c r="I7" i="24"/>
  <c r="E38" i="24"/>
  <c r="J38" i="24" l="1"/>
  <c r="I38" i="24"/>
  <c r="G38" i="24"/>
  <c r="F38" i="24"/>
  <c r="H31" i="23" l="1"/>
  <c r="G31" i="23"/>
  <c r="I30" i="23" l="1"/>
  <c r="J58" i="23"/>
  <c r="K56" i="23"/>
  <c r="J56" i="23"/>
  <c r="K54" i="23"/>
  <c r="J54" i="23"/>
  <c r="K53" i="23"/>
  <c r="J53" i="23"/>
  <c r="K52" i="23"/>
  <c r="J52" i="23"/>
  <c r="K51" i="23"/>
  <c r="J51" i="23"/>
  <c r="K49" i="23"/>
  <c r="J49" i="23"/>
  <c r="K48" i="23"/>
  <c r="J48" i="23"/>
  <c r="K47" i="23"/>
  <c r="J47" i="23"/>
  <c r="K46" i="23"/>
  <c r="J46" i="23"/>
  <c r="K44" i="23"/>
  <c r="J44" i="23"/>
  <c r="K42" i="23"/>
  <c r="J42" i="23"/>
  <c r="K41" i="23"/>
  <c r="J41" i="23"/>
  <c r="K39" i="23"/>
  <c r="J39" i="23"/>
  <c r="K38" i="23"/>
  <c r="J38" i="23"/>
  <c r="K37" i="23"/>
  <c r="J37" i="23"/>
  <c r="K36" i="23"/>
  <c r="J36" i="23"/>
  <c r="K35" i="23"/>
  <c r="J35" i="23"/>
  <c r="K34" i="23"/>
  <c r="J34" i="23"/>
  <c r="K32" i="23"/>
  <c r="J32" i="23"/>
  <c r="J31" i="23"/>
  <c r="K29" i="23"/>
  <c r="J29" i="23"/>
  <c r="K28" i="23"/>
  <c r="J28" i="23"/>
  <c r="J27" i="23"/>
  <c r="K26" i="23"/>
  <c r="J26" i="23"/>
  <c r="K24" i="23"/>
  <c r="J24" i="23"/>
  <c r="K23" i="23"/>
  <c r="J23" i="23"/>
  <c r="K22" i="23"/>
  <c r="J22" i="23"/>
  <c r="K21" i="23"/>
  <c r="J21" i="23"/>
  <c r="J20" i="23"/>
  <c r="J15" i="23"/>
  <c r="K13" i="23"/>
  <c r="J13" i="23"/>
  <c r="J12" i="23"/>
  <c r="K11" i="23"/>
  <c r="J11" i="23"/>
  <c r="K10" i="23"/>
  <c r="J10" i="23"/>
  <c r="K9" i="23"/>
  <c r="J9" i="23"/>
  <c r="K8" i="23"/>
  <c r="J8" i="23"/>
  <c r="K7" i="23"/>
  <c r="J7" i="23"/>
  <c r="H13" i="23"/>
  <c r="H12" i="23"/>
  <c r="H10" i="23"/>
  <c r="H9" i="23"/>
  <c r="H8" i="23"/>
  <c r="H7" i="23"/>
  <c r="F30" i="23"/>
  <c r="E30" i="23"/>
  <c r="K30" i="23" l="1"/>
  <c r="H30" i="23"/>
  <c r="J6" i="23"/>
  <c r="H27" i="23"/>
  <c r="H28" i="23"/>
  <c r="H20" i="23"/>
  <c r="H15" i="23"/>
  <c r="G15" i="23"/>
  <c r="I14" i="23"/>
  <c r="F14" i="23"/>
  <c r="E14" i="23"/>
  <c r="G14" i="23" s="1"/>
  <c r="H14" i="23" l="1"/>
  <c r="J14" i="23"/>
  <c r="H58" i="23" l="1"/>
  <c r="F25" i="23"/>
  <c r="F18" i="23"/>
  <c r="K17" i="23"/>
  <c r="E45" i="23" l="1"/>
  <c r="I57" i="23" l="1"/>
  <c r="I55" i="23"/>
  <c r="I50" i="23"/>
  <c r="I45" i="23"/>
  <c r="I43" i="23"/>
  <c r="I40" i="23"/>
  <c r="I33" i="23"/>
  <c r="I25" i="23"/>
  <c r="I18" i="23"/>
  <c r="I16" i="23"/>
  <c r="I5" i="23"/>
  <c r="K6" i="23"/>
  <c r="H21" i="23"/>
  <c r="H19" i="23"/>
  <c r="G58" i="23"/>
  <c r="G44" i="23"/>
  <c r="G20" i="23"/>
  <c r="G19" i="23"/>
  <c r="G17" i="23"/>
  <c r="G12" i="23"/>
  <c r="G11" i="23"/>
  <c r="G10" i="23"/>
  <c r="G9" i="23"/>
  <c r="G8" i="23"/>
  <c r="G7" i="23"/>
  <c r="G6" i="23"/>
  <c r="E5" i="23"/>
  <c r="H17" i="23"/>
  <c r="J17" i="23"/>
  <c r="F16" i="23"/>
  <c r="E16" i="23"/>
  <c r="K19" i="23"/>
  <c r="J19" i="23"/>
  <c r="F57" i="23"/>
  <c r="H52" i="23"/>
  <c r="H53" i="23"/>
  <c r="H54" i="23"/>
  <c r="H44" i="23"/>
  <c r="F43" i="23"/>
  <c r="G56" i="23"/>
  <c r="G54" i="23"/>
  <c r="G53" i="23"/>
  <c r="G52" i="23"/>
  <c r="G51" i="23"/>
  <c r="G49" i="23"/>
  <c r="G48" i="23"/>
  <c r="G47" i="23"/>
  <c r="G46" i="23"/>
  <c r="G42" i="23"/>
  <c r="G41" i="23"/>
  <c r="G39" i="23"/>
  <c r="G38" i="23"/>
  <c r="G37" i="23"/>
  <c r="G36" i="23"/>
  <c r="G35" i="23"/>
  <c r="G34" i="23"/>
  <c r="G32" i="23"/>
  <c r="G29" i="23"/>
  <c r="G28" i="23"/>
  <c r="G27" i="23"/>
  <c r="G26" i="23"/>
  <c r="G24" i="23"/>
  <c r="G23" i="23"/>
  <c r="G22" i="23"/>
  <c r="G21" i="23"/>
  <c r="G13" i="23"/>
  <c r="F5" i="23"/>
  <c r="E57" i="23"/>
  <c r="E33" i="23"/>
  <c r="H6" i="23"/>
  <c r="H22" i="23"/>
  <c r="H23" i="23"/>
  <c r="H24" i="23"/>
  <c r="H26" i="23"/>
  <c r="H29" i="23"/>
  <c r="H32" i="23"/>
  <c r="H34" i="23"/>
  <c r="H35" i="23"/>
  <c r="H36" i="23"/>
  <c r="H37" i="23"/>
  <c r="H38" i="23"/>
  <c r="H39" i="23"/>
  <c r="H41" i="23"/>
  <c r="H42" i="23"/>
  <c r="H46" i="23"/>
  <c r="H47" i="23"/>
  <c r="H48" i="23"/>
  <c r="H49" i="23"/>
  <c r="H51" i="23"/>
  <c r="H56" i="23"/>
  <c r="E55" i="23"/>
  <c r="E50" i="23"/>
  <c r="E43" i="23"/>
  <c r="E40" i="23"/>
  <c r="E25" i="23"/>
  <c r="G25" i="23" s="1"/>
  <c r="E18" i="23"/>
  <c r="G18" i="23" s="1"/>
  <c r="F55" i="23"/>
  <c r="F50" i="23"/>
  <c r="F45" i="23"/>
  <c r="F40" i="23"/>
  <c r="F33" i="23"/>
  <c r="J18" i="23"/>
  <c r="G59" i="23" l="1"/>
  <c r="I59" i="23"/>
  <c r="K55" i="23"/>
  <c r="K50" i="23"/>
  <c r="J55" i="23"/>
  <c r="K16" i="23"/>
  <c r="J40" i="23"/>
  <c r="H43" i="23"/>
  <c r="K43" i="23"/>
  <c r="H16" i="23"/>
  <c r="J5" i="23"/>
  <c r="G16" i="23"/>
  <c r="J33" i="23"/>
  <c r="J30" i="23"/>
  <c r="J57" i="23"/>
  <c r="G57" i="23"/>
  <c r="H57" i="23"/>
  <c r="H55" i="23"/>
  <c r="G55" i="23"/>
  <c r="H50" i="23"/>
  <c r="G50" i="23"/>
  <c r="J50" i="23"/>
  <c r="H45" i="23"/>
  <c r="J45" i="23"/>
  <c r="G45" i="23"/>
  <c r="G43" i="23"/>
  <c r="K40" i="23"/>
  <c r="G40" i="23"/>
  <c r="K25" i="23"/>
  <c r="H25" i="23"/>
  <c r="H18" i="23"/>
  <c r="K18" i="23"/>
  <c r="H5" i="23"/>
  <c r="G30" i="23"/>
  <c r="H33" i="23"/>
  <c r="G5" i="23"/>
  <c r="K33" i="23"/>
  <c r="J43" i="23"/>
  <c r="H40" i="23"/>
  <c r="K45" i="23"/>
  <c r="J16" i="23"/>
  <c r="G33" i="23"/>
  <c r="K5" i="23"/>
  <c r="J25" i="23"/>
  <c r="H59" i="23" l="1"/>
  <c r="K59" i="23"/>
  <c r="J59" i="23"/>
</calcChain>
</file>

<file path=xl/sharedStrings.xml><?xml version="1.0" encoding="utf-8"?>
<sst xmlns="http://schemas.openxmlformats.org/spreadsheetml/2006/main" count="257" uniqueCount="150">
  <si>
    <t>тыс. рублей</t>
  </si>
  <si>
    <t>Наименование</t>
  </si>
  <si>
    <t>Раздел</t>
  </si>
  <si>
    <t>Подраздел</t>
  </si>
  <si>
    <t>ОБЩЕГОСУДАРСТВЕННЫЕ 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</si>
  <si>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</si>
  <si>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</si>
  <si>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</si>
  <si>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</si>
  <si>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</si>
  <si>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04</t>
  </si>
  <si>
    <t>Судебная система</t>
  </si>
  <si>
    <t>05</t>
  </si>
  <si>
    <t xml:space="preserve">Обеспечение деятельности финансовых, налоговых и таможенных органов и органов финансового (финансово-бюджетного) надзора </t>
  </si>
  <si>
    <t>06</t>
  </si>
  <si>
    <t>07</t>
  </si>
  <si>
    <t>11</t>
  </si>
  <si>
    <t>Другие общегосударственные вопросы</t>
  </si>
  <si>
    <t>13</t>
  </si>
  <si>
    <t>НАЦИОНАЛЬНАЯ БЕЗОПАСНОСТЬ И ПРАВООХРАНИТЕЛЬНАЯ  ДЕЯТЕЛЬНОСТЬ</t>
  </si>
  <si>
    <t>09</t>
  </si>
  <si>
    <t>НАЦИОНАЛЬНАЯ ЭКОНОМИКА</t>
  </si>
  <si>
    <t>Общеэкономические вопросы</t>
  </si>
  <si>
    <t>Транспорт</t>
  </si>
  <si>
    <t>08</t>
  </si>
  <si>
    <t>Дорожное хозяйство (дорожные фонды)</t>
  </si>
  <si>
    <t>Связь и информатика</t>
  </si>
  <si>
    <t>10</t>
  </si>
  <si>
    <t>Другие вопросы в области национальной экономики</t>
  </si>
  <si>
    <t>12</t>
  </si>
  <si>
    <t>ЖИЛИЩНО-КОММУНАЛЬНОЕ ХОЗЯЙСТВО</t>
  </si>
  <si>
    <t>Жилищное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</si>
  <si>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</si>
  <si>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</si>
  <si>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</si>
  <si>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</si>
  <si>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</si>
  <si>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</si>
  <si>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</si>
  <si>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</si>
  <si>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Молодежная политика</t>
  </si>
  <si>
    <t>Другие вопросы в области образования</t>
  </si>
  <si>
    <t>КУЛЬТУРА, КИНЕМАТОГРАФИЯ</t>
  </si>
  <si>
    <t xml:space="preserve">Культура </t>
  </si>
  <si>
    <t xml:space="preserve">Другие вопросы в области культуры, кинематографии </t>
  </si>
  <si>
    <t>ЗДРАВООХРАНЕНИЕ</t>
  </si>
  <si>
    <t>Санитарно-эпидемиологическое благополучие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</si>
  <si>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</si>
  <si>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</si>
  <si>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</si>
  <si>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</si>
  <si>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</si>
  <si>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</si>
  <si>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</si>
  <si>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Другие вопросы в области физической культуры и спорта</t>
  </si>
  <si>
    <t>СРЕДСТВА МАССОВОЙ ИНФОРМАЦИИ</t>
  </si>
  <si>
    <t>Периодическая печать и издательства</t>
  </si>
  <si>
    <t>1. Доходы городского бюджета</t>
  </si>
  <si>
    <t>ВСЕГО РАСХОДОВ</t>
  </si>
  <si>
    <t>Наименование доходов</t>
  </si>
  <si>
    <t>Код бюджетной классификации</t>
  </si>
  <si>
    <t>НАЛОГОВЫЕ И НЕНАЛОГОВЫЕ ДОХОДЫ</t>
  </si>
  <si>
    <t>1 00 00000 00 0000 000</t>
  </si>
  <si>
    <t>Налог на доходы физических лиц</t>
  </si>
  <si>
    <t>1 01 02000 01 0000 110</t>
  </si>
  <si>
    <t>1 03 02000 01 0000 110</t>
  </si>
  <si>
    <t>Налог, взимаемый в связи с применением упрощенной системы налогообложения</t>
  </si>
  <si>
    <t>1 05 01000 00 0000 110</t>
  </si>
  <si>
    <t>Единый налог на  вмененный доход для отдельных видов деятельности</t>
  </si>
  <si>
    <t>Единый сельскохозяйственный налог</t>
  </si>
  <si>
    <t>1 05 03000 01 0000 110</t>
  </si>
  <si>
    <t>Налог, взимаемый в связи с применением патентной системы налогообложения, зачисляемый в бюджеты городских округов</t>
  </si>
  <si>
    <t>1 05 04010 02 0000 110</t>
  </si>
  <si>
    <t xml:space="preserve">Налог на имущество физических лиц  </t>
  </si>
  <si>
    <t>1 06 01000 00 0000 110</t>
  </si>
  <si>
    <t>Земельный налог</t>
  </si>
  <si>
    <t>1 06 06000 00 0000 110</t>
  </si>
  <si>
    <t>Государственная пошлина</t>
  </si>
  <si>
    <t>1 08 00000 00 0000 000</t>
  </si>
  <si>
    <t>Задолженность и перерасчеты по отмененным налогам, сборам и иным обязательным платежам</t>
  </si>
  <si>
    <t>1 09 00000 00 0000 000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</si>
  <si>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</si>
  <si>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1 11 05034 04 0000 120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</si>
  <si>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</si>
  <si>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1 11 07014 04 0000 120</t>
  </si>
  <si>
    <t>Плата за негативное воздействие на окружающую среду</t>
  </si>
  <si>
    <t>1 12 01000 01 0000 120</t>
  </si>
  <si>
    <t>1 13 00000 00 0000 000</t>
  </si>
  <si>
    <t>Штрафы, санкции, возмещение ущерба</t>
  </si>
  <si>
    <t>1 16 00000 00 0000 000</t>
  </si>
  <si>
    <t xml:space="preserve">Прочие неналоговые доходы </t>
  </si>
  <si>
    <t>1 17 00000 00 0000 000</t>
  </si>
  <si>
    <t>БЕЗВОЗМЕЗДНЫЕ ПОСТУПЛЕНИЯ</t>
  </si>
  <si>
    <t>2 00 00000 00 0000 000</t>
  </si>
  <si>
    <t>Иные межбюджетные трансферты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</si>
  <si>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</si>
  <si>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 xml:space="preserve">ВСЕГО ДОХОДОВ </t>
  </si>
  <si>
    <t>Профессиональная подготовка, переподготовка и повышение квалификации</t>
  </si>
  <si>
    <t>-</t>
  </si>
  <si>
    <t>Спорт высших достижений</t>
  </si>
  <si>
    <t>Резервные фонды</t>
  </si>
  <si>
    <t xml:space="preserve">2. Расходы городского бюджета </t>
  </si>
  <si>
    <t>Массовый спорт</t>
  </si>
  <si>
    <t>Акцизы по подакцизным товарам (продукции), производимым на территории Российской Федерации</t>
  </si>
  <si>
    <t>1 05 02000 02 0000 110</t>
  </si>
  <si>
    <t>Доходы, получаемые в виде арендной платы 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</si>
  <si>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1 11 05012 04 0000 120</t>
  </si>
  <si>
    <t>1 11 05024 04 0000 120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</si>
  <si>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</si>
  <si>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1 11 05300 00 0000 120</t>
  </si>
  <si>
    <t>Субсидии бюджетам бюджетной системы Российской Федерации (межбюджетные трансферты)</t>
  </si>
  <si>
    <t>2 02 20000 00 0000 150</t>
  </si>
  <si>
    <t>Субвенции бюджетам бюджетной системы Российской Федерации</t>
  </si>
  <si>
    <t>2 02 30000 00 0000 150</t>
  </si>
  <si>
    <t>2 02 40000 00 0000 150</t>
  </si>
  <si>
    <t>2 18 00000 00 0000 150</t>
  </si>
  <si>
    <t>Возврат остатков субсидий, субвенций и иных межбюджетных трансфертов, имеющих целевое назначение, прошлых лет</t>
  </si>
  <si>
    <t>2 19 00000 00 0000 150</t>
  </si>
  <si>
    <t>Водное хозяйство</t>
  </si>
  <si>
    <t>Коммунальное хозяйство</t>
  </si>
  <si>
    <t>Дотации бюджетам бюджетной системы Российской Федерации</t>
  </si>
  <si>
    <t xml:space="preserve">№ п/п 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</si>
  <si>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</si>
  <si>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</si>
  <si>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* предусмотренных Бюджетным кодексом Российской Федерации, решением о городском бюджете в части изменения показателей сводной бюджетной росписи городского бюджета согласно уведомлениям об изменении бюджетных ассигнований</t>
  </si>
  <si>
    <t>Обеспечение проведения выборов и референдумов</t>
  </si>
  <si>
    <t>Защита населения и территории от чрезвычайных ситуаций природного и техногенного характера, пожарная безопасность</t>
  </si>
  <si>
    <t>Фактическое исполнение на 01.10.2022</t>
  </si>
  <si>
    <t>Анализ исполнения городского бюджета по доходам и расходам в разрезе кодов бюджетной классификации Российской Федерации 
за 9 месяцев 2023 года в сравнении с плановыми значениями на 2023 год и 9 месяцами 2022 года</t>
  </si>
  <si>
    <t>План на 2023 год (с учетом особенностей*)</t>
  </si>
  <si>
    <t>Фактическое исполнение на 01.10.2023</t>
  </si>
  <si>
    <t>Отклонение плана от фактического исполнения на 01.10.2023</t>
  </si>
  <si>
    <t>% отклонения исполнения на 01.10.2023</t>
  </si>
  <si>
    <t>Отклонение фактического исполнения на 1 октября 2023 года к аналогичному периоду 2022 года</t>
  </si>
  <si>
    <t>% отклонения исполнения на 1 октября 2023 года к аналогичному периоду 2022 года</t>
  </si>
  <si>
    <t>НАЦИОНАЛЬНАЯ ОБОРОНА</t>
  </si>
  <si>
    <t>Мобилизационная и вневойсковая подготовка</t>
  </si>
  <si>
    <t>Функционирование Правительства Российской Федерации, высших исполнительных органов субъектов Российской Федерации, местных администраций</t>
  </si>
  <si>
    <t>Сбор, удаление отходов и очистка сточных вод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</si>
  <si>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</si>
  <si>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>1 11 09000 00 0000 120</t>
  </si>
  <si>
    <t>Безвозмездные поступления от государственных (муниципальных) организаций</t>
  </si>
  <si>
    <t>2 03 00000 00 0000 150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</si>
  <si>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</si>
  <si>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находящихся в государственной или муниципальной собственности</t>
  </si>
  <si>
    <t>1 11 05400 00 0000 120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</si>
  <si>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</si>
  <si>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</si>
  <si>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1 14 00000 00 0000 000</t>
  </si>
  <si>
    <t>2 02 10000 00 0000 150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</si>
</sst>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_р_._-;\-* #,##0.00_р_._-;_-* &quot;-&quot;??_р_._-;_-@_-"/>
    <numFmt numFmtId="165" formatCode="_(* #,##0.00_);_(* \(#,##0.00\);_(* &quot;-&quot;??_);_(@_)"/>
    <numFmt numFmtId="166" formatCode="_(* #,##0.0_);_(* \(#,##0.0\);_(* &quot;-&quot;??_);_(@_)"/>
    <numFmt numFmtId="167" formatCode="#,##0.0"/>
    <numFmt numFmtId="168" formatCode="0.0%"/>
  </numFmts>
  <fonts count="13" x14ac:knownFonts="1">
    <font>
      <sz val="10"/>
      <name val="Arial Cyr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3"/>
      <name val="Times New Roman"/>
      <family val="1"/>
      <charset val="204"/>
    </font>
    <font>
      <sz val="10"/>
      <name val="Arial"/>
      <family val="2"/>
      <charset val="204"/>
    </font>
    <font>
      <sz val="8"/>
      <name val="Arial Cyr"/>
      <charset val="204"/>
    </font>
    <font>
      <b/>
      <sz val="13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3"/>
      <color rgb="FFFF0000"/>
      <name val="Times New Roman"/>
      <family val="1"/>
      <charset val="204"/>
    </font>
    <font>
      <b/>
      <sz val="12"/>
      <color rgb="FF22272F"/>
      <name val="Times New Roman"/>
      <family val="1"/>
      <charset val="204"/>
    </font>
    <font>
      <sz val="12"/>
      <color rgb="FF22272F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sz val="10"/>
      <name val="Arial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0" fontId="4" fillId="0" borderId="0"/>
    <xf numFmtId="0" fontId="5" fillId="0" borderId="0"/>
    <xf numFmtId="0" fontId="7" fillId="0" borderId="0"/>
    <xf numFmtId="0" fontId="2" fillId="0" borderId="0"/>
    <xf numFmtId="164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2" fillId="0" borderId="0"/>
    <xf numFmtId="0" fontId="2" fillId="0" borderId="0"/>
  </cellStyleXfs>
  <cellXfs count="107">
    <xf numFmtId="0" fontId="0" fillId="0" borderId="0" xfId="0"/>
    <xf numFmtId="0" fontId="3" fillId="0" borderId="0" xfId="0" applyFont="1" applyFill="1" applyAlignment="1">
      <alignment vertical="center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justify" vertical="center" wrapText="1"/>
    </xf>
    <xf numFmtId="0" fontId="3" fillId="0" borderId="0" xfId="0" applyFont="1" applyFill="1" applyBorder="1" applyAlignment="1">
      <alignment horizontal="right" vertical="center"/>
    </xf>
    <xf numFmtId="166" fontId="3" fillId="0" borderId="0" xfId="6" applyNumberFormat="1" applyFont="1" applyFill="1" applyAlignment="1">
      <alignment vertical="center"/>
    </xf>
    <xf numFmtId="0" fontId="3" fillId="0" borderId="1" xfId="0" applyNumberFormat="1" applyFont="1" applyFill="1" applyBorder="1" applyAlignment="1" applyProtection="1">
      <alignment horizontal="justify" vertical="center" wrapText="1"/>
    </xf>
    <xf numFmtId="49" fontId="3" fillId="0" borderId="1" xfId="0" applyNumberFormat="1" applyFont="1" applyFill="1" applyBorder="1" applyAlignment="1" applyProtection="1">
      <alignment horizontal="center" vertical="center"/>
    </xf>
    <xf numFmtId="0" fontId="3" fillId="0" borderId="1" xfId="1" applyNumberFormat="1" applyFont="1" applyFill="1" applyBorder="1" applyAlignment="1" applyProtection="1">
      <alignment horizontal="justify" vertical="center" wrapText="1"/>
      <protection hidden="1"/>
    </xf>
    <xf numFmtId="167" fontId="3" fillId="0" borderId="0" xfId="0" applyNumberFormat="1" applyFont="1" applyFill="1" applyBorder="1" applyAlignment="1">
      <alignment vertical="center"/>
    </xf>
    <xf numFmtId="168" fontId="3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3" fillId="2" borderId="2" xfId="4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4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justify" vertical="center" wrapText="1"/>
    </xf>
    <xf numFmtId="0" fontId="6" fillId="3" borderId="10" xfId="4" applyFont="1" applyFill="1" applyBorder="1" applyAlignment="1">
      <alignment horizontal="center" vertical="center" wrapText="1"/>
    </xf>
    <xf numFmtId="167" fontId="6" fillId="3" borderId="10" xfId="6" applyNumberFormat="1" applyFont="1" applyFill="1" applyBorder="1" applyAlignment="1">
      <alignment horizontal="right" vertical="center"/>
    </xf>
    <xf numFmtId="167" fontId="6" fillId="3" borderId="10" xfId="0" applyNumberFormat="1" applyFont="1" applyFill="1" applyBorder="1" applyAlignment="1">
      <alignment horizontal="right" vertical="center"/>
    </xf>
    <xf numFmtId="168" fontId="6" fillId="3" borderId="10" xfId="0" applyNumberFormat="1" applyFont="1" applyFill="1" applyBorder="1" applyAlignment="1">
      <alignment horizontal="right" vertical="center"/>
    </xf>
    <xf numFmtId="168" fontId="6" fillId="3" borderId="11" xfId="0" applyNumberFormat="1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center" vertical="center"/>
    </xf>
    <xf numFmtId="167" fontId="3" fillId="0" borderId="2" xfId="4" applyNumberFormat="1" applyFont="1" applyFill="1" applyBorder="1" applyAlignment="1">
      <alignment horizontal="center" vertical="center" wrapText="1"/>
    </xf>
    <xf numFmtId="1" fontId="3" fillId="0" borderId="8" xfId="0" applyNumberFormat="1" applyFont="1" applyFill="1" applyBorder="1" applyAlignment="1">
      <alignment horizontal="justify" vertical="center" wrapText="1"/>
    </xf>
    <xf numFmtId="49" fontId="3" fillId="0" borderId="8" xfId="0" applyNumberFormat="1" applyFont="1" applyFill="1" applyBorder="1" applyAlignment="1" applyProtection="1">
      <alignment horizontal="center" vertical="center"/>
    </xf>
    <xf numFmtId="0" fontId="6" fillId="3" borderId="10" xfId="0" applyNumberFormat="1" applyFont="1" applyFill="1" applyBorder="1" applyAlignment="1" applyProtection="1">
      <alignment horizontal="justify" vertical="center" wrapText="1"/>
    </xf>
    <xf numFmtId="49" fontId="6" fillId="3" borderId="10" xfId="0" applyNumberFormat="1" applyFont="1" applyFill="1" applyBorder="1" applyAlignment="1" applyProtection="1">
      <alignment horizontal="center" vertical="center"/>
    </xf>
    <xf numFmtId="167" fontId="3" fillId="0" borderId="8" xfId="0" applyNumberFormat="1" applyFont="1" applyFill="1" applyBorder="1" applyAlignment="1">
      <alignment horizontal="right" vertical="center"/>
    </xf>
    <xf numFmtId="167" fontId="3" fillId="0" borderId="1" xfId="0" applyNumberFormat="1" applyFont="1" applyFill="1" applyBorder="1" applyAlignment="1">
      <alignment horizontal="right" vertical="center"/>
    </xf>
    <xf numFmtId="168" fontId="3" fillId="0" borderId="1" xfId="0" applyNumberFormat="1" applyFont="1" applyFill="1" applyBorder="1" applyAlignment="1">
      <alignment horizontal="right" vertical="center"/>
    </xf>
    <xf numFmtId="168" fontId="3" fillId="0" borderId="8" xfId="0" applyNumberFormat="1" applyFont="1" applyFill="1" applyBorder="1" applyAlignment="1">
      <alignment horizontal="right" vertical="center"/>
    </xf>
    <xf numFmtId="168" fontId="3" fillId="0" borderId="14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justify" vertical="center"/>
    </xf>
    <xf numFmtId="167" fontId="11" fillId="4" borderId="1" xfId="7" applyNumberFormat="1" applyFont="1" applyFill="1" applyBorder="1" applyAlignment="1">
      <alignment horizontal="right" vertical="center" wrapText="1"/>
    </xf>
    <xf numFmtId="167" fontId="11" fillId="4" borderId="1" xfId="0" applyNumberFormat="1" applyFont="1" applyFill="1" applyBorder="1" applyAlignment="1">
      <alignment horizontal="right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9" xfId="4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167" fontId="11" fillId="4" borderId="8" xfId="7" applyNumberFormat="1" applyFont="1" applyFill="1" applyBorder="1" applyAlignment="1">
      <alignment horizontal="right" vertical="center" wrapText="1"/>
    </xf>
    <xf numFmtId="0" fontId="3" fillId="0" borderId="20" xfId="0" applyFont="1" applyFill="1" applyBorder="1" applyAlignment="1">
      <alignment horizontal="center" vertical="center" wrapText="1"/>
    </xf>
    <xf numFmtId="168" fontId="3" fillId="0" borderId="15" xfId="0" applyNumberFormat="1" applyFont="1" applyFill="1" applyBorder="1" applyAlignment="1">
      <alignment horizontal="right" vertical="center"/>
    </xf>
    <xf numFmtId="167" fontId="3" fillId="0" borderId="8" xfId="7" applyNumberFormat="1" applyFont="1" applyBorder="1" applyAlignment="1">
      <alignment horizontal="right" vertical="center"/>
    </xf>
    <xf numFmtId="167" fontId="3" fillId="0" borderId="1" xfId="7" applyNumberFormat="1" applyFont="1" applyBorder="1" applyAlignment="1">
      <alignment horizontal="right" vertical="center"/>
    </xf>
    <xf numFmtId="167" fontId="3" fillId="0" borderId="1" xfId="8" applyNumberFormat="1" applyFont="1" applyBorder="1" applyAlignment="1">
      <alignment horizontal="righ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3" fillId="0" borderId="0" xfId="4" applyFont="1" applyAlignment="1">
      <alignment vertical="center"/>
    </xf>
    <xf numFmtId="0" fontId="3" fillId="0" borderId="0" xfId="4" applyFont="1" applyAlignment="1">
      <alignment horizontal="center" vertical="center"/>
    </xf>
    <xf numFmtId="167" fontId="3" fillId="0" borderId="2" xfId="4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4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2" borderId="5" xfId="4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3" fillId="2" borderId="8" xfId="4" applyFont="1" applyFill="1" applyBorder="1" applyAlignment="1">
      <alignment horizontal="justify" vertical="center" wrapText="1"/>
    </xf>
    <xf numFmtId="0" fontId="3" fillId="2" borderId="8" xfId="4" applyFont="1" applyFill="1" applyBorder="1" applyAlignment="1">
      <alignment horizontal="center" vertical="center" wrapText="1"/>
    </xf>
    <xf numFmtId="167" fontId="3" fillId="2" borderId="8" xfId="6" applyNumberFormat="1" applyFont="1" applyFill="1" applyBorder="1" applyAlignment="1">
      <alignment horizontal="right" vertical="center" wrapText="1"/>
    </xf>
    <xf numFmtId="167" fontId="3" fillId="2" borderId="8" xfId="0" applyNumberFormat="1" applyFont="1" applyFill="1" applyBorder="1" applyAlignment="1">
      <alignment horizontal="right" vertical="center"/>
    </xf>
    <xf numFmtId="168" fontId="3" fillId="2" borderId="8" xfId="0" applyNumberFormat="1" applyFont="1" applyFill="1" applyBorder="1" applyAlignment="1">
      <alignment horizontal="right" vertical="center"/>
    </xf>
    <xf numFmtId="168" fontId="3" fillId="2" borderId="14" xfId="0" applyNumberFormat="1" applyFont="1" applyFill="1" applyBorder="1" applyAlignment="1">
      <alignment horizontal="right" vertical="center"/>
    </xf>
    <xf numFmtId="0" fontId="3" fillId="0" borderId="4" xfId="0" applyFont="1" applyBorder="1" applyAlignment="1">
      <alignment horizontal="center" vertical="center"/>
    </xf>
    <xf numFmtId="0" fontId="3" fillId="2" borderId="1" xfId="4" applyFont="1" applyFill="1" applyBorder="1" applyAlignment="1">
      <alignment horizontal="justify" vertical="center" wrapText="1"/>
    </xf>
    <xf numFmtId="0" fontId="3" fillId="2" borderId="1" xfId="4" applyFont="1" applyFill="1" applyBorder="1" applyAlignment="1">
      <alignment horizontal="center" vertical="center" wrapText="1"/>
    </xf>
    <xf numFmtId="167" fontId="3" fillId="2" borderId="1" xfId="6" applyNumberFormat="1" applyFont="1" applyFill="1" applyBorder="1" applyAlignment="1">
      <alignment horizontal="right" vertical="center" wrapText="1"/>
    </xf>
    <xf numFmtId="167" fontId="3" fillId="2" borderId="1" xfId="0" applyNumberFormat="1" applyFont="1" applyFill="1" applyBorder="1" applyAlignment="1">
      <alignment horizontal="right" vertical="center"/>
    </xf>
    <xf numFmtId="168" fontId="3" fillId="2" borderId="1" xfId="0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justify" vertical="center" wrapText="1"/>
    </xf>
    <xf numFmtId="167" fontId="3" fillId="0" borderId="0" xfId="0" applyNumberFormat="1" applyFont="1" applyAlignment="1">
      <alignment vertical="center"/>
    </xf>
    <xf numFmtId="168" fontId="3" fillId="2" borderId="15" xfId="0" applyNumberFormat="1" applyFont="1" applyFill="1" applyBorder="1" applyAlignment="1">
      <alignment horizontal="right" vertical="center"/>
    </xf>
    <xf numFmtId="0" fontId="9" fillId="0" borderId="0" xfId="0" applyFont="1"/>
    <xf numFmtId="0" fontId="3" fillId="2" borderId="0" xfId="4" applyFont="1" applyFill="1" applyAlignment="1">
      <alignment horizontal="center" vertical="center"/>
    </xf>
    <xf numFmtId="166" fontId="3" fillId="2" borderId="0" xfId="6" applyNumberFormat="1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right" vertical="center"/>
    </xf>
    <xf numFmtId="0" fontId="10" fillId="0" borderId="0" xfId="0" applyFont="1"/>
    <xf numFmtId="0" fontId="3" fillId="0" borderId="0" xfId="4" applyFont="1" applyAlignment="1">
      <alignment horizontal="justify" vertical="center"/>
    </xf>
    <xf numFmtId="167" fontId="3" fillId="2" borderId="1" xfId="6" applyNumberFormat="1" applyFont="1" applyFill="1" applyBorder="1" applyAlignment="1">
      <alignment horizontal="right" vertical="center"/>
    </xf>
    <xf numFmtId="0" fontId="3" fillId="0" borderId="1" xfId="4" applyFont="1" applyFill="1" applyBorder="1" applyAlignment="1">
      <alignment horizontal="justify" vertical="center" wrapText="1"/>
    </xf>
    <xf numFmtId="0" fontId="3" fillId="0" borderId="1" xfId="4" applyFont="1" applyFill="1" applyBorder="1" applyAlignment="1">
      <alignment horizontal="center" vertical="center" wrapText="1"/>
    </xf>
    <xf numFmtId="167" fontId="3" fillId="0" borderId="1" xfId="6" applyNumberFormat="1" applyFont="1" applyFill="1" applyBorder="1" applyAlignment="1">
      <alignment horizontal="right" vertical="center" wrapText="1"/>
    </xf>
    <xf numFmtId="0" fontId="3" fillId="0" borderId="1" xfId="4" applyFont="1" applyFill="1" applyBorder="1" applyAlignment="1">
      <alignment horizontal="justify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justify" vertical="center"/>
    </xf>
    <xf numFmtId="168" fontId="6" fillId="3" borderId="12" xfId="0" applyNumberFormat="1" applyFont="1" applyFill="1" applyBorder="1" applyAlignment="1">
      <alignment horizontal="right" vertical="center"/>
    </xf>
    <xf numFmtId="167" fontId="6" fillId="3" borderId="13" xfId="0" applyNumberFormat="1" applyFont="1" applyFill="1" applyBorder="1" applyAlignment="1">
      <alignment horizontal="right" vertical="center"/>
    </xf>
    <xf numFmtId="167" fontId="3" fillId="2" borderId="1" xfId="5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 wrapText="1"/>
    </xf>
    <xf numFmtId="167" fontId="6" fillId="3" borderId="10" xfId="4" applyNumberFormat="1" applyFont="1" applyFill="1" applyBorder="1" applyAlignment="1">
      <alignment horizontal="center" vertical="center" wrapText="1"/>
    </xf>
  </cellXfs>
  <cellStyles count="9">
    <cellStyle name="Обычный" xfId="0" builtinId="0"/>
    <cellStyle name="Обычный 2" xfId="1" xr:uid="{00000000-0005-0000-0000-000001000000}"/>
    <cellStyle name="Обычный 2 2" xfId="2" xr:uid="{00000000-0005-0000-0000-000002000000}"/>
    <cellStyle name="Обычный 3" xfId="3" xr:uid="{00000000-0005-0000-0000-000003000000}"/>
    <cellStyle name="Обычный 4" xfId="7" xr:uid="{00000000-0005-0000-0000-000004000000}"/>
    <cellStyle name="Обычный 5" xfId="8" xr:uid="{00000000-0005-0000-0000-000005000000}"/>
    <cellStyle name="Обычный_Лист1" xfId="4" xr:uid="{00000000-0005-0000-0000-000006000000}"/>
    <cellStyle name="Финансовый" xfId="5" builtinId="3"/>
    <cellStyle name="Финансовый_Лист1" xfId="6" xr:uid="{00000000-0005-0000-0000-000008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66"/>
  <sheetViews>
    <sheetView tabSelected="1" zoomScale="80" zoomScaleNormal="80" workbookViewId="0">
      <selection sqref="A1:J1"/>
    </sheetView>
  </sheetViews>
  <sheetFormatPr defaultRowHeight="16.5" x14ac:dyDescent="0.2"/>
  <cols>
    <col min="1" max="1" width="5.28515625" style="51" customWidth="1"/>
    <col min="2" max="2" width="62" style="51" customWidth="1"/>
    <col min="3" max="3" width="26.85546875" style="52" customWidth="1"/>
    <col min="4" max="4" width="17.85546875" style="51" customWidth="1"/>
    <col min="5" max="6" width="17.140625" style="51" customWidth="1"/>
    <col min="7" max="7" width="15.7109375" style="51" customWidth="1"/>
    <col min="8" max="8" width="17.140625" style="51" customWidth="1"/>
    <col min="9" max="9" width="21.5703125" style="51" customWidth="1"/>
    <col min="10" max="10" width="21.85546875" style="53" customWidth="1"/>
    <col min="11" max="11" width="11.42578125" style="51" customWidth="1"/>
    <col min="12" max="16384" width="9.140625" style="51"/>
  </cols>
  <sheetData>
    <row r="1" spans="1:14" ht="38.25" customHeight="1" x14ac:dyDescent="0.2">
      <c r="A1" s="96" t="s">
        <v>128</v>
      </c>
      <c r="B1" s="96"/>
      <c r="C1" s="96"/>
      <c r="D1" s="96"/>
      <c r="E1" s="96"/>
      <c r="F1" s="96"/>
      <c r="G1" s="96"/>
      <c r="H1" s="96"/>
      <c r="I1" s="96"/>
      <c r="J1" s="96"/>
      <c r="K1" s="50"/>
    </row>
    <row r="2" spans="1:14" ht="12.75" customHeight="1" x14ac:dyDescent="0.2"/>
    <row r="3" spans="1:14" ht="17.25" customHeight="1" x14ac:dyDescent="0.2">
      <c r="A3" s="97" t="s">
        <v>57</v>
      </c>
      <c r="B3" s="97"/>
      <c r="C3" s="54"/>
    </row>
    <row r="4" spans="1:14" ht="16.5" customHeight="1" thickBot="1" x14ac:dyDescent="0.25">
      <c r="B4" s="55"/>
      <c r="C4" s="56"/>
      <c r="J4" s="53" t="s">
        <v>0</v>
      </c>
      <c r="K4" s="53"/>
    </row>
    <row r="5" spans="1:14" ht="105" customHeight="1" x14ac:dyDescent="0.2">
      <c r="A5" s="94" t="s">
        <v>121</v>
      </c>
      <c r="B5" s="13" t="s">
        <v>59</v>
      </c>
      <c r="C5" s="13" t="s">
        <v>60</v>
      </c>
      <c r="D5" s="57" t="s">
        <v>129</v>
      </c>
      <c r="E5" s="13" t="s">
        <v>130</v>
      </c>
      <c r="F5" s="13" t="s">
        <v>131</v>
      </c>
      <c r="G5" s="58" t="s">
        <v>132</v>
      </c>
      <c r="H5" s="59" t="s">
        <v>127</v>
      </c>
      <c r="I5" s="59" t="s">
        <v>133</v>
      </c>
      <c r="J5" s="60" t="s">
        <v>134</v>
      </c>
    </row>
    <row r="6" spans="1:14" ht="17.25" customHeight="1" thickBot="1" x14ac:dyDescent="0.25">
      <c r="A6" s="95"/>
      <c r="B6" s="61">
        <v>1</v>
      </c>
      <c r="C6" s="61">
        <v>2</v>
      </c>
      <c r="D6" s="61">
        <v>3</v>
      </c>
      <c r="E6" s="61">
        <v>4</v>
      </c>
      <c r="F6" s="61">
        <v>5</v>
      </c>
      <c r="G6" s="62">
        <v>6</v>
      </c>
      <c r="H6" s="61">
        <v>7</v>
      </c>
      <c r="I6" s="61">
        <v>8</v>
      </c>
      <c r="J6" s="63">
        <v>9</v>
      </c>
    </row>
    <row r="7" spans="1:14" s="64" customFormat="1" ht="21.95" customHeight="1" thickBot="1" x14ac:dyDescent="0.25">
      <c r="A7" s="19">
        <v>1</v>
      </c>
      <c r="B7" s="20" t="s">
        <v>61</v>
      </c>
      <c r="C7" s="21" t="s">
        <v>62</v>
      </c>
      <c r="D7" s="22">
        <f>SUM(D8:D29)</f>
        <v>4268573.8</v>
      </c>
      <c r="E7" s="22">
        <f>SUM(E8:E29)</f>
        <v>3143665.8000000003</v>
      </c>
      <c r="F7" s="23">
        <f>D7-E7</f>
        <v>1124907.9999999995</v>
      </c>
      <c r="G7" s="24">
        <f>E7/D7</f>
        <v>0.7364674824176638</v>
      </c>
      <c r="H7" s="22">
        <f>SUM(H8:H29)</f>
        <v>3136871.7999999993</v>
      </c>
      <c r="I7" s="23">
        <f>E7-H7</f>
        <v>6794.0000000009313</v>
      </c>
      <c r="J7" s="25">
        <f>E7/H7</f>
        <v>1.0021658519803076</v>
      </c>
    </row>
    <row r="8" spans="1:14" ht="21.95" customHeight="1" x14ac:dyDescent="0.2">
      <c r="A8" s="65">
        <v>2</v>
      </c>
      <c r="B8" s="66" t="s">
        <v>63</v>
      </c>
      <c r="C8" s="67" t="s">
        <v>64</v>
      </c>
      <c r="D8" s="68">
        <v>2178077.1</v>
      </c>
      <c r="E8" s="69">
        <v>1831702.4</v>
      </c>
      <c r="F8" s="69">
        <f>D8-E8</f>
        <v>346374.70000000019</v>
      </c>
      <c r="G8" s="70">
        <f t="shared" ref="G8:G38" si="0">E8/D8</f>
        <v>0.84097225024770694</v>
      </c>
      <c r="H8" s="69">
        <v>1675417.6000000001</v>
      </c>
      <c r="I8" s="69">
        <f>E8-H8</f>
        <v>156284.79999999981</v>
      </c>
      <c r="J8" s="71">
        <f>E8/H8</f>
        <v>1.0932811019772024</v>
      </c>
    </row>
    <row r="9" spans="1:14" ht="35.25" customHeight="1" x14ac:dyDescent="0.2">
      <c r="A9" s="72">
        <v>3</v>
      </c>
      <c r="B9" s="73" t="s">
        <v>103</v>
      </c>
      <c r="C9" s="74" t="s">
        <v>65</v>
      </c>
      <c r="D9" s="75">
        <v>7097</v>
      </c>
      <c r="E9" s="76">
        <v>7509.8</v>
      </c>
      <c r="F9" s="69">
        <f t="shared" ref="F9:F37" si="1">D9-E9</f>
        <v>-412.80000000000018</v>
      </c>
      <c r="G9" s="77">
        <f t="shared" si="0"/>
        <v>1.0581654220092997</v>
      </c>
      <c r="H9" s="76">
        <v>5826.9</v>
      </c>
      <c r="I9" s="69">
        <f t="shared" ref="I9:I33" si="2">E9-H9</f>
        <v>1682.9000000000005</v>
      </c>
      <c r="J9" s="71">
        <f t="shared" ref="J9:J27" si="3">E9/H9</f>
        <v>1.2888156652765623</v>
      </c>
    </row>
    <row r="10" spans="1:14" ht="33.75" customHeight="1" x14ac:dyDescent="0.2">
      <c r="A10" s="72">
        <v>4</v>
      </c>
      <c r="B10" s="73" t="s">
        <v>66</v>
      </c>
      <c r="C10" s="74" t="s">
        <v>67</v>
      </c>
      <c r="D10" s="75">
        <v>475749.3</v>
      </c>
      <c r="E10" s="76">
        <v>339320.8</v>
      </c>
      <c r="F10" s="69">
        <f>D10-E10</f>
        <v>136428.5</v>
      </c>
      <c r="G10" s="77">
        <f t="shared" si="0"/>
        <v>0.71323447033973564</v>
      </c>
      <c r="H10" s="76">
        <v>391030.9</v>
      </c>
      <c r="I10" s="69">
        <f t="shared" si="2"/>
        <v>-51710.100000000035</v>
      </c>
      <c r="J10" s="71">
        <f t="shared" si="3"/>
        <v>0.86775955557476392</v>
      </c>
    </row>
    <row r="11" spans="1:14" ht="35.25" customHeight="1" x14ac:dyDescent="0.2">
      <c r="A11" s="72">
        <v>5</v>
      </c>
      <c r="B11" s="78" t="s">
        <v>68</v>
      </c>
      <c r="C11" s="74" t="s">
        <v>104</v>
      </c>
      <c r="D11" s="75">
        <v>0</v>
      </c>
      <c r="E11" s="76">
        <v>-2707.3</v>
      </c>
      <c r="F11" s="69">
        <f t="shared" ref="F11:F17" si="4">D11-E11</f>
        <v>2707.3</v>
      </c>
      <c r="G11" s="77" t="s">
        <v>98</v>
      </c>
      <c r="H11" s="76">
        <v>124.9</v>
      </c>
      <c r="I11" s="69">
        <f t="shared" si="2"/>
        <v>-2832.2000000000003</v>
      </c>
      <c r="J11" s="71">
        <f t="shared" si="3"/>
        <v>-21.675740592473979</v>
      </c>
      <c r="N11" s="79"/>
    </row>
    <row r="12" spans="1:14" ht="21.95" customHeight="1" x14ac:dyDescent="0.2">
      <c r="A12" s="72">
        <v>6</v>
      </c>
      <c r="B12" s="78" t="s">
        <v>69</v>
      </c>
      <c r="C12" s="74" t="s">
        <v>70</v>
      </c>
      <c r="D12" s="75">
        <v>0</v>
      </c>
      <c r="E12" s="76">
        <v>111.2</v>
      </c>
      <c r="F12" s="69">
        <f t="shared" si="4"/>
        <v>-111.2</v>
      </c>
      <c r="G12" s="88" t="s">
        <v>98</v>
      </c>
      <c r="H12" s="76">
        <v>24</v>
      </c>
      <c r="I12" s="69">
        <f t="shared" si="2"/>
        <v>87.2</v>
      </c>
      <c r="J12" s="71">
        <f t="shared" si="3"/>
        <v>4.6333333333333337</v>
      </c>
    </row>
    <row r="13" spans="1:14" ht="55.5" customHeight="1" x14ac:dyDescent="0.2">
      <c r="A13" s="72">
        <v>7</v>
      </c>
      <c r="B13" s="78" t="s">
        <v>71</v>
      </c>
      <c r="C13" s="74" t="s">
        <v>72</v>
      </c>
      <c r="D13" s="75">
        <v>68285.7</v>
      </c>
      <c r="E13" s="76">
        <v>33483.699999999997</v>
      </c>
      <c r="F13" s="69">
        <f t="shared" si="4"/>
        <v>34802</v>
      </c>
      <c r="G13" s="77">
        <f t="shared" si="0"/>
        <v>0.49034717371279785</v>
      </c>
      <c r="H13" s="76">
        <v>38976.800000000003</v>
      </c>
      <c r="I13" s="69">
        <f t="shared" si="2"/>
        <v>-5493.1000000000058</v>
      </c>
      <c r="J13" s="71">
        <f t="shared" si="3"/>
        <v>0.85906744524948164</v>
      </c>
    </row>
    <row r="14" spans="1:14" ht="21.95" customHeight="1" x14ac:dyDescent="0.2">
      <c r="A14" s="72">
        <v>8</v>
      </c>
      <c r="B14" s="73" t="s">
        <v>73</v>
      </c>
      <c r="C14" s="74" t="s">
        <v>74</v>
      </c>
      <c r="D14" s="75">
        <v>389807.6</v>
      </c>
      <c r="E14" s="76">
        <v>17074.599999999999</v>
      </c>
      <c r="F14" s="69">
        <f t="shared" si="4"/>
        <v>372733</v>
      </c>
      <c r="G14" s="77">
        <f t="shared" si="0"/>
        <v>4.3802634940929834E-2</v>
      </c>
      <c r="H14" s="76">
        <v>66280.399999999994</v>
      </c>
      <c r="I14" s="69">
        <f t="shared" si="2"/>
        <v>-49205.799999999996</v>
      </c>
      <c r="J14" s="71">
        <f t="shared" si="3"/>
        <v>0.25761160161978502</v>
      </c>
    </row>
    <row r="15" spans="1:14" ht="21.95" customHeight="1" x14ac:dyDescent="0.2">
      <c r="A15" s="72">
        <v>9</v>
      </c>
      <c r="B15" s="73" t="s">
        <v>75</v>
      </c>
      <c r="C15" s="74" t="s">
        <v>76</v>
      </c>
      <c r="D15" s="75">
        <v>300163.5</v>
      </c>
      <c r="E15" s="76">
        <v>210549.7</v>
      </c>
      <c r="F15" s="69">
        <f t="shared" si="4"/>
        <v>89613.799999999988</v>
      </c>
      <c r="G15" s="77">
        <f t="shared" si="0"/>
        <v>0.70145004305986569</v>
      </c>
      <c r="H15" s="76">
        <v>295848.90000000002</v>
      </c>
      <c r="I15" s="69">
        <f t="shared" si="2"/>
        <v>-85299.200000000012</v>
      </c>
      <c r="J15" s="71">
        <f t="shared" si="3"/>
        <v>0.71167984738155188</v>
      </c>
    </row>
    <row r="16" spans="1:14" ht="21.95" customHeight="1" x14ac:dyDescent="0.2">
      <c r="A16" s="72">
        <v>10</v>
      </c>
      <c r="B16" s="73" t="s">
        <v>77</v>
      </c>
      <c r="C16" s="74" t="s">
        <v>78</v>
      </c>
      <c r="D16" s="75">
        <v>59325</v>
      </c>
      <c r="E16" s="76">
        <v>41478.400000000001</v>
      </c>
      <c r="F16" s="69">
        <f t="shared" si="4"/>
        <v>17846.599999999999</v>
      </c>
      <c r="G16" s="77">
        <f t="shared" si="0"/>
        <v>0.6991723556679309</v>
      </c>
      <c r="H16" s="76">
        <v>43304.2</v>
      </c>
      <c r="I16" s="69">
        <f t="shared" si="2"/>
        <v>-1825.7999999999956</v>
      </c>
      <c r="J16" s="71">
        <f t="shared" si="3"/>
        <v>0.95783780788006712</v>
      </c>
    </row>
    <row r="17" spans="1:10" ht="42" customHeight="1" x14ac:dyDescent="0.2">
      <c r="A17" s="72">
        <v>11</v>
      </c>
      <c r="B17" s="73" t="s">
        <v>79</v>
      </c>
      <c r="C17" s="74" t="s">
        <v>80</v>
      </c>
      <c r="D17" s="75">
        <v>0</v>
      </c>
      <c r="E17" s="76">
        <v>1.9</v>
      </c>
      <c r="F17" s="69">
        <f t="shared" si="4"/>
        <v>-1.9</v>
      </c>
      <c r="G17" s="88" t="s">
        <v>98</v>
      </c>
      <c r="H17" s="76">
        <v>1.4</v>
      </c>
      <c r="I17" s="69">
        <f>E17-H17</f>
        <v>0.5</v>
      </c>
      <c r="J17" s="71">
        <f t="shared" si="3"/>
        <v>1.3571428571428572</v>
      </c>
    </row>
    <row r="18" spans="1:10" ht="106.5" customHeight="1" x14ac:dyDescent="0.2">
      <c r="A18" s="72">
        <v>12</v>
      </c>
      <c r="B18" s="73" t="s">
        <v>105</v>
      </c>
      <c r="C18" s="74" t="s">
        <v>106</v>
      </c>
      <c r="D18" s="75">
        <v>263556.90000000002</v>
      </c>
      <c r="E18" s="76">
        <v>192757.9</v>
      </c>
      <c r="F18" s="69">
        <f t="shared" si="1"/>
        <v>70799.000000000029</v>
      </c>
      <c r="G18" s="77">
        <f t="shared" si="0"/>
        <v>0.73137110050998466</v>
      </c>
      <c r="H18" s="76">
        <v>197744.1</v>
      </c>
      <c r="I18" s="69">
        <f t="shared" si="2"/>
        <v>-4986.2000000000116</v>
      </c>
      <c r="J18" s="71">
        <f t="shared" si="3"/>
        <v>0.974784582700571</v>
      </c>
    </row>
    <row r="19" spans="1:10" ht="109.5" customHeight="1" x14ac:dyDescent="0.2">
      <c r="A19" s="72">
        <v>13</v>
      </c>
      <c r="B19" s="89" t="s">
        <v>143</v>
      </c>
      <c r="C19" s="74" t="s">
        <v>107</v>
      </c>
      <c r="D19" s="75">
        <v>9973</v>
      </c>
      <c r="E19" s="76">
        <v>11775.8</v>
      </c>
      <c r="F19" s="69">
        <f t="shared" si="1"/>
        <v>-1802.7999999999993</v>
      </c>
      <c r="G19" s="77">
        <f t="shared" si="0"/>
        <v>1.1807680737992579</v>
      </c>
      <c r="H19" s="76">
        <v>8913.5</v>
      </c>
      <c r="I19" s="69">
        <f t="shared" si="2"/>
        <v>2862.2999999999993</v>
      </c>
      <c r="J19" s="71">
        <f t="shared" si="3"/>
        <v>1.3211196499691478</v>
      </c>
    </row>
    <row r="20" spans="1:10" ht="91.5" customHeight="1" x14ac:dyDescent="0.2">
      <c r="A20" s="72">
        <v>14</v>
      </c>
      <c r="B20" s="73" t="s">
        <v>81</v>
      </c>
      <c r="C20" s="74" t="s">
        <v>82</v>
      </c>
      <c r="D20" s="75">
        <v>5302.2</v>
      </c>
      <c r="E20" s="76">
        <v>4025.8</v>
      </c>
      <c r="F20" s="69">
        <f t="shared" si="1"/>
        <v>1276.3999999999996</v>
      </c>
      <c r="G20" s="77">
        <f t="shared" si="0"/>
        <v>0.75926973709026446</v>
      </c>
      <c r="H20" s="76">
        <v>3744.3</v>
      </c>
      <c r="I20" s="69">
        <f t="shared" si="2"/>
        <v>281.5</v>
      </c>
      <c r="J20" s="71">
        <f t="shared" si="3"/>
        <v>1.0751809416980478</v>
      </c>
    </row>
    <row r="21" spans="1:10" ht="57.75" customHeight="1" x14ac:dyDescent="0.2">
      <c r="A21" s="17">
        <v>15</v>
      </c>
      <c r="B21" s="89" t="s">
        <v>108</v>
      </c>
      <c r="C21" s="90" t="s">
        <v>109</v>
      </c>
      <c r="D21" s="91">
        <v>22.8</v>
      </c>
      <c r="E21" s="33">
        <v>104.5</v>
      </c>
      <c r="F21" s="32">
        <f t="shared" si="1"/>
        <v>-81.7</v>
      </c>
      <c r="G21" s="34">
        <f t="shared" si="0"/>
        <v>4.583333333333333</v>
      </c>
      <c r="H21" s="33">
        <v>133.69999999999999</v>
      </c>
      <c r="I21" s="32">
        <f t="shared" si="2"/>
        <v>-29.199999999999989</v>
      </c>
      <c r="J21" s="36">
        <f t="shared" si="3"/>
        <v>0.78160059835452511</v>
      </c>
    </row>
    <row r="22" spans="1:10" ht="93" customHeight="1" x14ac:dyDescent="0.2">
      <c r="A22" s="17">
        <v>16</v>
      </c>
      <c r="B22" s="89" t="s">
        <v>144</v>
      </c>
      <c r="C22" s="90" t="s">
        <v>145</v>
      </c>
      <c r="D22" s="91">
        <v>0</v>
      </c>
      <c r="E22" s="33">
        <v>40.5</v>
      </c>
      <c r="F22" s="32">
        <f t="shared" si="1"/>
        <v>-40.5</v>
      </c>
      <c r="G22" s="34" t="s">
        <v>98</v>
      </c>
      <c r="H22" s="33">
        <v>0</v>
      </c>
      <c r="I22" s="32">
        <f t="shared" si="2"/>
        <v>40.5</v>
      </c>
      <c r="J22" s="71" t="s">
        <v>98</v>
      </c>
    </row>
    <row r="23" spans="1:10" ht="72.75" customHeight="1" x14ac:dyDescent="0.2">
      <c r="A23" s="17">
        <v>17</v>
      </c>
      <c r="B23" s="89" t="s">
        <v>83</v>
      </c>
      <c r="C23" s="90" t="s">
        <v>84</v>
      </c>
      <c r="D23" s="91">
        <v>739.3</v>
      </c>
      <c r="E23" s="33">
        <v>1694.1</v>
      </c>
      <c r="F23" s="32">
        <f t="shared" si="1"/>
        <v>-954.8</v>
      </c>
      <c r="G23" s="34">
        <f t="shared" si="0"/>
        <v>2.291491951846341</v>
      </c>
      <c r="H23" s="33">
        <v>2525.1</v>
      </c>
      <c r="I23" s="32">
        <f t="shared" si="2"/>
        <v>-831</v>
      </c>
      <c r="J23" s="36">
        <f t="shared" si="3"/>
        <v>0.67090412260900556</v>
      </c>
    </row>
    <row r="24" spans="1:10" ht="106.5" customHeight="1" x14ac:dyDescent="0.2">
      <c r="A24" s="17">
        <v>18</v>
      </c>
      <c r="B24" s="92" t="s">
        <v>139</v>
      </c>
      <c r="C24" s="90" t="s">
        <v>140</v>
      </c>
      <c r="D24" s="91">
        <v>59608.4</v>
      </c>
      <c r="E24" s="33">
        <v>46522.8</v>
      </c>
      <c r="F24" s="32">
        <f t="shared" si="1"/>
        <v>13085.599999999999</v>
      </c>
      <c r="G24" s="34">
        <f t="shared" si="0"/>
        <v>0.78047389294126335</v>
      </c>
      <c r="H24" s="33">
        <v>50235.4</v>
      </c>
      <c r="I24" s="32">
        <f t="shared" si="2"/>
        <v>-3712.5999999999985</v>
      </c>
      <c r="J24" s="36">
        <f t="shared" si="3"/>
        <v>0.92609594031300635</v>
      </c>
    </row>
    <row r="25" spans="1:10" ht="24.75" customHeight="1" x14ac:dyDescent="0.2">
      <c r="A25" s="17">
        <v>19</v>
      </c>
      <c r="B25" s="89" t="s">
        <v>85</v>
      </c>
      <c r="C25" s="90" t="s">
        <v>86</v>
      </c>
      <c r="D25" s="91">
        <v>65544.3</v>
      </c>
      <c r="E25" s="33">
        <v>44974.5</v>
      </c>
      <c r="F25" s="32">
        <f t="shared" si="1"/>
        <v>20569.800000000003</v>
      </c>
      <c r="G25" s="34">
        <f t="shared" si="0"/>
        <v>0.68616950673056232</v>
      </c>
      <c r="H25" s="33">
        <v>50743</v>
      </c>
      <c r="I25" s="32">
        <f t="shared" si="2"/>
        <v>-5768.5</v>
      </c>
      <c r="J25" s="36">
        <f t="shared" si="3"/>
        <v>0.88631929527225428</v>
      </c>
    </row>
    <row r="26" spans="1:10" ht="42.75" customHeight="1" x14ac:dyDescent="0.2">
      <c r="A26" s="17">
        <v>20</v>
      </c>
      <c r="B26" s="89" t="s">
        <v>146</v>
      </c>
      <c r="C26" s="90" t="s">
        <v>87</v>
      </c>
      <c r="D26" s="91">
        <v>186137.1</v>
      </c>
      <c r="E26" s="33">
        <v>157256.1</v>
      </c>
      <c r="F26" s="32">
        <f t="shared" si="1"/>
        <v>28881</v>
      </c>
      <c r="G26" s="34">
        <f t="shared" si="0"/>
        <v>0.84484017425865132</v>
      </c>
      <c r="H26" s="33">
        <v>87938.8</v>
      </c>
      <c r="I26" s="32">
        <f t="shared" si="2"/>
        <v>69317.3</v>
      </c>
      <c r="J26" s="36">
        <f t="shared" si="3"/>
        <v>1.7882447793238025</v>
      </c>
    </row>
    <row r="27" spans="1:10" ht="38.25" customHeight="1" x14ac:dyDescent="0.2">
      <c r="A27" s="17">
        <v>21</v>
      </c>
      <c r="B27" s="89" t="s">
        <v>147</v>
      </c>
      <c r="C27" s="90" t="s">
        <v>148</v>
      </c>
      <c r="D27" s="91">
        <v>173247.5</v>
      </c>
      <c r="E27" s="33">
        <v>170607.2</v>
      </c>
      <c r="F27" s="32">
        <f t="shared" si="1"/>
        <v>2640.2999999999884</v>
      </c>
      <c r="G27" s="34">
        <f t="shared" si="0"/>
        <v>0.98475995324607868</v>
      </c>
      <c r="H27" s="33">
        <v>171197.9</v>
      </c>
      <c r="I27" s="32">
        <f t="shared" si="2"/>
        <v>-590.69999999998254</v>
      </c>
      <c r="J27" s="36">
        <f t="shared" si="3"/>
        <v>0.99654960720896701</v>
      </c>
    </row>
    <row r="28" spans="1:10" ht="27.75" customHeight="1" x14ac:dyDescent="0.2">
      <c r="A28" s="17">
        <v>22</v>
      </c>
      <c r="B28" s="89" t="s">
        <v>88</v>
      </c>
      <c r="C28" s="90" t="s">
        <v>89</v>
      </c>
      <c r="D28" s="91">
        <v>25613.9</v>
      </c>
      <c r="E28" s="33">
        <v>31337.599999999999</v>
      </c>
      <c r="F28" s="32">
        <f t="shared" si="1"/>
        <v>-5723.6999999999971</v>
      </c>
      <c r="G28" s="34">
        <f t="shared" si="0"/>
        <v>1.2234606990735497</v>
      </c>
      <c r="H28" s="33">
        <v>45863.4</v>
      </c>
      <c r="I28" s="32">
        <f t="shared" si="2"/>
        <v>-14525.800000000003</v>
      </c>
      <c r="J28" s="36">
        <f>E28/H28</f>
        <v>0.68328122206378061</v>
      </c>
    </row>
    <row r="29" spans="1:10" ht="21.95" customHeight="1" thickBot="1" x14ac:dyDescent="0.25">
      <c r="A29" s="17">
        <v>23</v>
      </c>
      <c r="B29" s="89" t="s">
        <v>90</v>
      </c>
      <c r="C29" s="90" t="s">
        <v>91</v>
      </c>
      <c r="D29" s="91">
        <v>323.2</v>
      </c>
      <c r="E29" s="33">
        <v>4043.8</v>
      </c>
      <c r="F29" s="32">
        <f t="shared" si="1"/>
        <v>-3720.6000000000004</v>
      </c>
      <c r="G29" s="34">
        <f t="shared" si="0"/>
        <v>12.511757425742575</v>
      </c>
      <c r="H29" s="33">
        <v>996.6</v>
      </c>
      <c r="I29" s="32">
        <f t="shared" si="2"/>
        <v>3047.2000000000003</v>
      </c>
      <c r="J29" s="36">
        <f>-E29/H29</f>
        <v>-4.0575958258077467</v>
      </c>
    </row>
    <row r="30" spans="1:10" ht="21.95" customHeight="1" thickBot="1" x14ac:dyDescent="0.25">
      <c r="A30" s="19">
        <v>24</v>
      </c>
      <c r="B30" s="20" t="s">
        <v>92</v>
      </c>
      <c r="C30" s="21" t="s">
        <v>93</v>
      </c>
      <c r="D30" s="23">
        <f>SUM(D31:D37)</f>
        <v>9361874.9000000004</v>
      </c>
      <c r="E30" s="23">
        <f>SUM(E31:E37)</f>
        <v>6978595.5</v>
      </c>
      <c r="F30" s="23">
        <f t="shared" si="1"/>
        <v>2383279.4000000004</v>
      </c>
      <c r="G30" s="102">
        <f t="shared" si="0"/>
        <v>0.74542712592752114</v>
      </c>
      <c r="H30" s="22">
        <v>5697210.6999999993</v>
      </c>
      <c r="I30" s="103">
        <f>E30-H30</f>
        <v>1281384.8000000007</v>
      </c>
      <c r="J30" s="25">
        <f t="shared" ref="J30:J38" si="5">E30/H30</f>
        <v>1.2249144129424598</v>
      </c>
    </row>
    <row r="31" spans="1:10" s="64" customFormat="1" ht="41.25" customHeight="1" x14ac:dyDescent="0.2">
      <c r="A31" s="17">
        <v>25</v>
      </c>
      <c r="B31" s="78" t="s">
        <v>120</v>
      </c>
      <c r="C31" s="93" t="s">
        <v>149</v>
      </c>
      <c r="D31" s="104">
        <v>943295.1</v>
      </c>
      <c r="E31" s="104">
        <v>743646.7</v>
      </c>
      <c r="F31" s="76">
        <f t="shared" si="1"/>
        <v>199648.40000000002</v>
      </c>
      <c r="G31" s="77">
        <f t="shared" si="0"/>
        <v>0.78835000839079938</v>
      </c>
      <c r="H31" s="104">
        <v>758857.8</v>
      </c>
      <c r="I31" s="69">
        <f>E31-H31</f>
        <v>-15211.100000000093</v>
      </c>
      <c r="J31" s="80">
        <f t="shared" si="5"/>
        <v>0.97995526961704804</v>
      </c>
    </row>
    <row r="32" spans="1:10" ht="39" customHeight="1" x14ac:dyDescent="0.2">
      <c r="A32" s="17">
        <v>26</v>
      </c>
      <c r="B32" s="78" t="s">
        <v>110</v>
      </c>
      <c r="C32" s="105" t="s">
        <v>111</v>
      </c>
      <c r="D32" s="104">
        <v>3236305.4</v>
      </c>
      <c r="E32" s="76">
        <v>1819503.7</v>
      </c>
      <c r="F32" s="76">
        <f t="shared" si="1"/>
        <v>1416801.7</v>
      </c>
      <c r="G32" s="77">
        <f t="shared" si="0"/>
        <v>0.56221631617337475</v>
      </c>
      <c r="H32" s="76">
        <v>1628734</v>
      </c>
      <c r="I32" s="69">
        <f t="shared" si="2"/>
        <v>190769.69999999995</v>
      </c>
      <c r="J32" s="80">
        <f t="shared" si="5"/>
        <v>1.1171275972626591</v>
      </c>
    </row>
    <row r="33" spans="1:10" ht="39.950000000000003" customHeight="1" x14ac:dyDescent="0.2">
      <c r="A33" s="17">
        <v>27</v>
      </c>
      <c r="B33" s="78" t="s">
        <v>112</v>
      </c>
      <c r="C33" s="105" t="s">
        <v>113</v>
      </c>
      <c r="D33" s="104">
        <v>4568802.0999999996</v>
      </c>
      <c r="E33" s="76">
        <v>3817375.5</v>
      </c>
      <c r="F33" s="76">
        <f t="shared" si="1"/>
        <v>751426.59999999963</v>
      </c>
      <c r="G33" s="77">
        <f t="shared" si="0"/>
        <v>0.83553093709180359</v>
      </c>
      <c r="H33" s="76">
        <v>3162875.6</v>
      </c>
      <c r="I33" s="69">
        <f t="shared" si="2"/>
        <v>654499.89999999991</v>
      </c>
      <c r="J33" s="80">
        <f t="shared" si="5"/>
        <v>1.2069319134777226</v>
      </c>
    </row>
    <row r="34" spans="1:10" ht="25.5" customHeight="1" x14ac:dyDescent="0.2">
      <c r="A34" s="17">
        <v>28</v>
      </c>
      <c r="B34" s="78" t="s">
        <v>94</v>
      </c>
      <c r="C34" s="105" t="s">
        <v>114</v>
      </c>
      <c r="D34" s="104">
        <v>613472.30000000005</v>
      </c>
      <c r="E34" s="76">
        <v>612972.30000000005</v>
      </c>
      <c r="F34" s="76">
        <f t="shared" si="1"/>
        <v>500</v>
      </c>
      <c r="G34" s="77">
        <f t="shared" si="0"/>
        <v>0.99918496727562112</v>
      </c>
      <c r="H34" s="76">
        <v>165427.1</v>
      </c>
      <c r="I34" s="69">
        <f>E34-H34</f>
        <v>447545.20000000007</v>
      </c>
      <c r="J34" s="80">
        <f t="shared" si="5"/>
        <v>3.7053922845773153</v>
      </c>
    </row>
    <row r="35" spans="1:10" ht="39.75" customHeight="1" x14ac:dyDescent="0.2">
      <c r="A35" s="17">
        <v>29</v>
      </c>
      <c r="B35" s="78" t="s">
        <v>141</v>
      </c>
      <c r="C35" s="105" t="s">
        <v>142</v>
      </c>
      <c r="D35" s="104">
        <v>0</v>
      </c>
      <c r="E35" s="76">
        <v>1004.2</v>
      </c>
      <c r="F35" s="76">
        <f t="shared" si="1"/>
        <v>-1004.2</v>
      </c>
      <c r="G35" s="77" t="s">
        <v>98</v>
      </c>
      <c r="H35" s="76">
        <v>6118.5</v>
      </c>
      <c r="I35" s="69">
        <f>E35-H35</f>
        <v>-5114.3</v>
      </c>
      <c r="J35" s="80">
        <f>E35/H35</f>
        <v>0.16412519408351722</v>
      </c>
    </row>
    <row r="36" spans="1:10" ht="93" customHeight="1" x14ac:dyDescent="0.2">
      <c r="A36" s="17">
        <v>30</v>
      </c>
      <c r="B36" s="78" t="s">
        <v>95</v>
      </c>
      <c r="C36" s="105" t="s">
        <v>115</v>
      </c>
      <c r="D36" s="104">
        <v>0</v>
      </c>
      <c r="E36" s="76">
        <v>0</v>
      </c>
      <c r="F36" s="76">
        <f t="shared" si="1"/>
        <v>0</v>
      </c>
      <c r="G36" s="77" t="s">
        <v>98</v>
      </c>
      <c r="H36" s="76">
        <v>687.1</v>
      </c>
      <c r="I36" s="69">
        <f>E36-H36</f>
        <v>-687.1</v>
      </c>
      <c r="J36" s="80">
        <f>E36/H36</f>
        <v>0</v>
      </c>
    </row>
    <row r="37" spans="1:10" ht="60" customHeight="1" thickBot="1" x14ac:dyDescent="0.25">
      <c r="A37" s="17">
        <v>31</v>
      </c>
      <c r="B37" s="78" t="s">
        <v>116</v>
      </c>
      <c r="C37" s="105" t="s">
        <v>117</v>
      </c>
      <c r="D37" s="104">
        <v>0</v>
      </c>
      <c r="E37" s="76">
        <v>-15906.9</v>
      </c>
      <c r="F37" s="76">
        <f t="shared" si="1"/>
        <v>15906.9</v>
      </c>
      <c r="G37" s="77" t="s">
        <v>98</v>
      </c>
      <c r="H37" s="76">
        <v>-25489.4</v>
      </c>
      <c r="I37" s="69">
        <f>E37-H37</f>
        <v>9582.5000000000018</v>
      </c>
      <c r="J37" s="80">
        <f>E37/H37</f>
        <v>0.62405941293243461</v>
      </c>
    </row>
    <row r="38" spans="1:10" ht="21" customHeight="1" thickBot="1" x14ac:dyDescent="0.25">
      <c r="A38" s="19">
        <v>32</v>
      </c>
      <c r="B38" s="20" t="s">
        <v>96</v>
      </c>
      <c r="C38" s="21"/>
      <c r="D38" s="106">
        <f>SUM(D7,D30,)</f>
        <v>13630448.699999999</v>
      </c>
      <c r="E38" s="106">
        <f>SUM(E7,E30,)</f>
        <v>10122261.300000001</v>
      </c>
      <c r="F38" s="23">
        <f>D38-E38</f>
        <v>3508187.3999999985</v>
      </c>
      <c r="G38" s="24">
        <f t="shared" si="0"/>
        <v>0.74262128289291029</v>
      </c>
      <c r="H38" s="22">
        <f>SUM(H7,H30,)</f>
        <v>8834082.4999999981</v>
      </c>
      <c r="I38" s="23">
        <f>E38-H38</f>
        <v>1288178.8000000026</v>
      </c>
      <c r="J38" s="25">
        <f t="shared" si="5"/>
        <v>1.1458191951456196</v>
      </c>
    </row>
    <row r="39" spans="1:10" x14ac:dyDescent="0.25">
      <c r="B39" s="81"/>
      <c r="C39" s="82"/>
      <c r="D39" s="83"/>
      <c r="E39" s="84"/>
      <c r="F39" s="84"/>
      <c r="G39" s="84"/>
      <c r="H39" s="84"/>
      <c r="I39" s="84"/>
      <c r="J39" s="85"/>
    </row>
    <row r="40" spans="1:10" x14ac:dyDescent="0.25">
      <c r="B40" s="86"/>
      <c r="C40" s="56"/>
      <c r="D40" s="6"/>
    </row>
    <row r="41" spans="1:10" x14ac:dyDescent="0.2">
      <c r="B41" s="87"/>
      <c r="C41" s="56"/>
      <c r="D41" s="6"/>
    </row>
    <row r="42" spans="1:10" x14ac:dyDescent="0.2">
      <c r="B42" s="87"/>
      <c r="C42" s="56"/>
      <c r="D42" s="6"/>
    </row>
    <row r="43" spans="1:10" x14ac:dyDescent="0.2">
      <c r="B43" s="87"/>
      <c r="C43" s="56"/>
      <c r="D43" s="6"/>
    </row>
    <row r="44" spans="1:10" x14ac:dyDescent="0.2">
      <c r="B44" s="87"/>
      <c r="C44" s="56"/>
      <c r="D44" s="6"/>
    </row>
    <row r="45" spans="1:10" x14ac:dyDescent="0.2">
      <c r="B45" s="87"/>
      <c r="C45" s="56"/>
      <c r="D45" s="6"/>
    </row>
    <row r="46" spans="1:10" x14ac:dyDescent="0.2">
      <c r="B46" s="87"/>
      <c r="C46" s="56"/>
      <c r="D46" s="6"/>
    </row>
    <row r="47" spans="1:10" x14ac:dyDescent="0.2">
      <c r="B47" s="87"/>
      <c r="C47" s="56"/>
      <c r="D47" s="6"/>
    </row>
    <row r="48" spans="1:10" x14ac:dyDescent="0.2">
      <c r="B48" s="87"/>
      <c r="C48" s="56"/>
      <c r="D48" s="6"/>
    </row>
    <row r="49" spans="2:4" x14ac:dyDescent="0.2">
      <c r="B49" s="87"/>
      <c r="C49" s="56"/>
      <c r="D49" s="6"/>
    </row>
    <row r="50" spans="2:4" x14ac:dyDescent="0.2">
      <c r="B50" s="87"/>
      <c r="C50" s="56"/>
      <c r="D50" s="6"/>
    </row>
    <row r="51" spans="2:4" x14ac:dyDescent="0.2">
      <c r="B51" s="87"/>
      <c r="C51" s="56"/>
      <c r="D51" s="6"/>
    </row>
    <row r="52" spans="2:4" x14ac:dyDescent="0.2">
      <c r="B52" s="55"/>
      <c r="C52" s="56"/>
      <c r="D52" s="6"/>
    </row>
    <row r="53" spans="2:4" x14ac:dyDescent="0.2">
      <c r="B53" s="55"/>
      <c r="C53" s="56"/>
      <c r="D53" s="6"/>
    </row>
    <row r="54" spans="2:4" x14ac:dyDescent="0.2">
      <c r="B54" s="55"/>
      <c r="C54" s="56"/>
      <c r="D54" s="6"/>
    </row>
    <row r="55" spans="2:4" x14ac:dyDescent="0.2">
      <c r="B55" s="55"/>
      <c r="C55" s="56"/>
      <c r="D55" s="6"/>
    </row>
    <row r="56" spans="2:4" x14ac:dyDescent="0.2">
      <c r="B56" s="55"/>
      <c r="C56" s="56"/>
      <c r="D56" s="6"/>
    </row>
    <row r="57" spans="2:4" x14ac:dyDescent="0.2">
      <c r="B57" s="55"/>
      <c r="C57" s="56"/>
      <c r="D57" s="6"/>
    </row>
    <row r="58" spans="2:4" x14ac:dyDescent="0.2">
      <c r="B58" s="55"/>
      <c r="C58" s="56"/>
      <c r="D58" s="6"/>
    </row>
    <row r="59" spans="2:4" x14ac:dyDescent="0.2">
      <c r="B59" s="55"/>
      <c r="C59" s="56"/>
      <c r="D59" s="6"/>
    </row>
    <row r="60" spans="2:4" x14ac:dyDescent="0.2">
      <c r="B60" s="55"/>
      <c r="C60" s="56"/>
      <c r="D60" s="6"/>
    </row>
    <row r="61" spans="2:4" x14ac:dyDescent="0.2">
      <c r="B61" s="55"/>
      <c r="C61" s="56"/>
      <c r="D61" s="6"/>
    </row>
    <row r="62" spans="2:4" x14ac:dyDescent="0.2">
      <c r="B62" s="55"/>
      <c r="C62" s="56"/>
      <c r="D62" s="6"/>
    </row>
    <row r="63" spans="2:4" x14ac:dyDescent="0.2">
      <c r="B63" s="55"/>
      <c r="C63" s="56"/>
      <c r="D63" s="6"/>
    </row>
    <row r="64" spans="2:4" x14ac:dyDescent="0.2">
      <c r="B64" s="55"/>
      <c r="C64" s="56"/>
      <c r="D64" s="6"/>
    </row>
    <row r="65" spans="2:4" x14ac:dyDescent="0.2">
      <c r="B65" s="55"/>
      <c r="C65" s="56"/>
      <c r="D65" s="6"/>
    </row>
    <row r="66" spans="2:4" x14ac:dyDescent="0.2">
      <c r="B66" s="55"/>
      <c r="C66" s="56"/>
      <c r="D66" s="6"/>
    </row>
  </sheetData>
  <mergeCells count="3">
    <mergeCell ref="A5:A6"/>
    <mergeCell ref="A1:J1"/>
    <mergeCell ref="A3:B3"/>
  </mergeCells>
  <pageMargins left="1.3779527559055118" right="0.39370078740157483" top="0.70866141732283472" bottom="0.70866141732283472" header="0.31496062992125984" footer="0.31496062992125984"/>
  <pageSetup paperSize="9" scale="3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62"/>
  <sheetViews>
    <sheetView zoomScale="69" zoomScaleNormal="69" workbookViewId="0">
      <selection sqref="A1:B1"/>
    </sheetView>
  </sheetViews>
  <sheetFormatPr defaultRowHeight="16.5" x14ac:dyDescent="0.2"/>
  <cols>
    <col min="1" max="1" width="9.28515625" style="37" customWidth="1"/>
    <col min="2" max="2" width="63.140625" style="38" customWidth="1"/>
    <col min="3" max="3" width="11.42578125" style="1" customWidth="1"/>
    <col min="4" max="4" width="12.140625" style="1" customWidth="1"/>
    <col min="5" max="5" width="18" style="1" customWidth="1"/>
    <col min="6" max="7" width="16" style="1" customWidth="1"/>
    <col min="8" max="8" width="15.42578125" style="1" customWidth="1"/>
    <col min="9" max="9" width="16" style="1" customWidth="1"/>
    <col min="10" max="10" width="24.140625" style="1" customWidth="1"/>
    <col min="11" max="11" width="21" style="1" customWidth="1"/>
    <col min="12" max="12" width="14.5703125" style="1" customWidth="1"/>
    <col min="13" max="16384" width="9.140625" style="1"/>
  </cols>
  <sheetData>
    <row r="1" spans="1:11" ht="21.75" customHeight="1" x14ac:dyDescent="0.2">
      <c r="A1" s="98" t="s">
        <v>101</v>
      </c>
      <c r="B1" s="98"/>
      <c r="C1" s="2"/>
      <c r="D1" s="2"/>
      <c r="E1" s="2"/>
    </row>
    <row r="2" spans="1:11" ht="17.25" thickBot="1" x14ac:dyDescent="0.25">
      <c r="B2" s="2"/>
      <c r="C2" s="2"/>
      <c r="D2" s="2"/>
      <c r="E2" s="2"/>
      <c r="K2" s="5" t="s">
        <v>0</v>
      </c>
    </row>
    <row r="3" spans="1:11" ht="108.75" customHeight="1" x14ac:dyDescent="0.2">
      <c r="A3" s="99" t="s">
        <v>121</v>
      </c>
      <c r="B3" s="26" t="s">
        <v>1</v>
      </c>
      <c r="C3" s="26" t="s">
        <v>2</v>
      </c>
      <c r="D3" s="26" t="s">
        <v>3</v>
      </c>
      <c r="E3" s="27" t="s">
        <v>129</v>
      </c>
      <c r="F3" s="13" t="s">
        <v>130</v>
      </c>
      <c r="G3" s="13" t="s">
        <v>131</v>
      </c>
      <c r="H3" s="14" t="s">
        <v>132</v>
      </c>
      <c r="I3" s="15" t="s">
        <v>127</v>
      </c>
      <c r="J3" s="15" t="s">
        <v>133</v>
      </c>
      <c r="K3" s="16" t="s">
        <v>134</v>
      </c>
    </row>
    <row r="4" spans="1:11" ht="16.5" customHeight="1" thickBot="1" x14ac:dyDescent="0.25">
      <c r="A4" s="100"/>
      <c r="B4" s="41">
        <v>1</v>
      </c>
      <c r="C4" s="41">
        <v>2</v>
      </c>
      <c r="D4" s="41">
        <v>3</v>
      </c>
      <c r="E4" s="41">
        <v>4</v>
      </c>
      <c r="F4" s="42">
        <v>5</v>
      </c>
      <c r="G4" s="42">
        <v>6</v>
      </c>
      <c r="H4" s="43">
        <v>7</v>
      </c>
      <c r="I4" s="42">
        <v>8</v>
      </c>
      <c r="J4" s="42">
        <v>9</v>
      </c>
      <c r="K4" s="45">
        <v>10</v>
      </c>
    </row>
    <row r="5" spans="1:11" s="12" customFormat="1" ht="26.25" customHeight="1" thickBot="1" x14ac:dyDescent="0.25">
      <c r="A5" s="19">
        <v>1</v>
      </c>
      <c r="B5" s="30" t="s">
        <v>4</v>
      </c>
      <c r="C5" s="31" t="s">
        <v>5</v>
      </c>
      <c r="D5" s="31"/>
      <c r="E5" s="23">
        <f>SUM(E6:E13)</f>
        <v>1103576.6000000001</v>
      </c>
      <c r="F5" s="23">
        <f>SUM(F6:F13)</f>
        <v>785521</v>
      </c>
      <c r="G5" s="23">
        <f t="shared" ref="G5:G12" si="0">E5-F5</f>
        <v>318055.60000000009</v>
      </c>
      <c r="H5" s="24">
        <f t="shared" ref="H5:H21" si="1">F5/E5</f>
        <v>0.71179562886708536</v>
      </c>
      <c r="I5" s="23">
        <f>SUM(I6:I13)</f>
        <v>662151.80000000005</v>
      </c>
      <c r="J5" s="23">
        <f>F5-I5</f>
        <v>123369.19999999995</v>
      </c>
      <c r="K5" s="25">
        <f>F5/I5</f>
        <v>1.186315585036543</v>
      </c>
    </row>
    <row r="6" spans="1:11" ht="33" customHeight="1" x14ac:dyDescent="0.2">
      <c r="A6" s="18">
        <v>2</v>
      </c>
      <c r="B6" s="28" t="s">
        <v>6</v>
      </c>
      <c r="C6" s="29" t="s">
        <v>5</v>
      </c>
      <c r="D6" s="29" t="s">
        <v>7</v>
      </c>
      <c r="E6" s="44">
        <v>5261.1</v>
      </c>
      <c r="F6" s="47">
        <v>4195.3</v>
      </c>
      <c r="G6" s="32">
        <f t="shared" si="0"/>
        <v>1065.8000000000002</v>
      </c>
      <c r="H6" s="35">
        <f t="shared" si="1"/>
        <v>0.79741879074718214</v>
      </c>
      <c r="I6" s="32">
        <v>4385.5</v>
      </c>
      <c r="J6" s="32">
        <f>F6-I6</f>
        <v>-190.19999999999982</v>
      </c>
      <c r="K6" s="36">
        <f>F6/I6</f>
        <v>0.95662980275909248</v>
      </c>
    </row>
    <row r="7" spans="1:11" ht="50.25" customHeight="1" x14ac:dyDescent="0.2">
      <c r="A7" s="17">
        <v>3</v>
      </c>
      <c r="B7" s="7" t="s">
        <v>8</v>
      </c>
      <c r="C7" s="8" t="s">
        <v>5</v>
      </c>
      <c r="D7" s="8" t="s">
        <v>9</v>
      </c>
      <c r="E7" s="39">
        <v>22105</v>
      </c>
      <c r="F7" s="48">
        <v>16041.7</v>
      </c>
      <c r="G7" s="33">
        <f t="shared" si="0"/>
        <v>6063.2999999999993</v>
      </c>
      <c r="H7" s="35">
        <f t="shared" si="1"/>
        <v>0.72570459172133006</v>
      </c>
      <c r="I7" s="33">
        <v>13844</v>
      </c>
      <c r="J7" s="32">
        <f t="shared" ref="J7:J13" si="2">F7-I7</f>
        <v>2197.7000000000007</v>
      </c>
      <c r="K7" s="36">
        <f t="shared" ref="K7:K13" si="3">F7/I7</f>
        <v>1.1587474718289512</v>
      </c>
    </row>
    <row r="8" spans="1:11" ht="50.25" customHeight="1" x14ac:dyDescent="0.2">
      <c r="A8" s="17">
        <v>4</v>
      </c>
      <c r="B8" s="4" t="s">
        <v>137</v>
      </c>
      <c r="C8" s="8" t="s">
        <v>5</v>
      </c>
      <c r="D8" s="8" t="s">
        <v>10</v>
      </c>
      <c r="E8" s="39">
        <v>174775.4</v>
      </c>
      <c r="F8" s="48">
        <v>133022.6</v>
      </c>
      <c r="G8" s="33">
        <f t="shared" si="0"/>
        <v>41752.799999999988</v>
      </c>
      <c r="H8" s="35">
        <f t="shared" si="1"/>
        <v>0.76110596800236197</v>
      </c>
      <c r="I8" s="33">
        <v>125907.1</v>
      </c>
      <c r="J8" s="32">
        <f t="shared" si="2"/>
        <v>7115.5</v>
      </c>
      <c r="K8" s="36">
        <f t="shared" si="3"/>
        <v>1.056513890003026</v>
      </c>
    </row>
    <row r="9" spans="1:11" ht="27.75" customHeight="1" x14ac:dyDescent="0.2">
      <c r="A9" s="17">
        <v>5</v>
      </c>
      <c r="B9" s="4" t="s">
        <v>11</v>
      </c>
      <c r="C9" s="8" t="s">
        <v>5</v>
      </c>
      <c r="D9" s="8" t="s">
        <v>12</v>
      </c>
      <c r="E9" s="39">
        <v>7.1</v>
      </c>
      <c r="F9" s="48">
        <v>7.1</v>
      </c>
      <c r="G9" s="33">
        <f t="shared" si="0"/>
        <v>0</v>
      </c>
      <c r="H9" s="35">
        <f t="shared" si="1"/>
        <v>1</v>
      </c>
      <c r="I9" s="33">
        <v>244.6</v>
      </c>
      <c r="J9" s="32">
        <f t="shared" si="2"/>
        <v>-237.5</v>
      </c>
      <c r="K9" s="36">
        <f t="shared" si="3"/>
        <v>2.9026982829108747E-2</v>
      </c>
    </row>
    <row r="10" spans="1:11" ht="46.5" customHeight="1" x14ac:dyDescent="0.2">
      <c r="A10" s="17">
        <v>6</v>
      </c>
      <c r="B10" s="7" t="s">
        <v>13</v>
      </c>
      <c r="C10" s="8" t="s">
        <v>5</v>
      </c>
      <c r="D10" s="8" t="s">
        <v>14</v>
      </c>
      <c r="E10" s="39">
        <v>55274.5</v>
      </c>
      <c r="F10" s="48">
        <v>38887.800000000003</v>
      </c>
      <c r="G10" s="33">
        <f t="shared" si="0"/>
        <v>16386.699999999997</v>
      </c>
      <c r="H10" s="35">
        <f t="shared" si="1"/>
        <v>0.70353960687116124</v>
      </c>
      <c r="I10" s="33">
        <v>36727</v>
      </c>
      <c r="J10" s="32">
        <f t="shared" si="2"/>
        <v>2160.8000000000029</v>
      </c>
      <c r="K10" s="36">
        <f t="shared" si="3"/>
        <v>1.0588341002532198</v>
      </c>
    </row>
    <row r="11" spans="1:11" ht="21.75" customHeight="1" x14ac:dyDescent="0.2">
      <c r="A11" s="17">
        <v>7</v>
      </c>
      <c r="B11" s="4" t="s">
        <v>125</v>
      </c>
      <c r="C11" s="8" t="s">
        <v>5</v>
      </c>
      <c r="D11" s="8" t="s">
        <v>15</v>
      </c>
      <c r="E11" s="33">
        <v>0</v>
      </c>
      <c r="F11" s="33">
        <v>0</v>
      </c>
      <c r="G11" s="33">
        <f t="shared" si="0"/>
        <v>0</v>
      </c>
      <c r="H11" s="35" t="s">
        <v>98</v>
      </c>
      <c r="I11" s="33">
        <v>18534</v>
      </c>
      <c r="J11" s="32">
        <f t="shared" si="2"/>
        <v>-18534</v>
      </c>
      <c r="K11" s="36">
        <f t="shared" si="3"/>
        <v>0</v>
      </c>
    </row>
    <row r="12" spans="1:11" ht="21.75" customHeight="1" x14ac:dyDescent="0.2">
      <c r="A12" s="17">
        <v>8</v>
      </c>
      <c r="B12" s="7" t="s">
        <v>100</v>
      </c>
      <c r="C12" s="8" t="s">
        <v>5</v>
      </c>
      <c r="D12" s="8" t="s">
        <v>16</v>
      </c>
      <c r="E12" s="39">
        <v>10055.4</v>
      </c>
      <c r="F12" s="48">
        <v>0</v>
      </c>
      <c r="G12" s="33">
        <f t="shared" si="0"/>
        <v>10055.4</v>
      </c>
      <c r="H12" s="35">
        <f t="shared" si="1"/>
        <v>0</v>
      </c>
      <c r="I12" s="33">
        <v>0</v>
      </c>
      <c r="J12" s="32">
        <f t="shared" si="2"/>
        <v>0</v>
      </c>
      <c r="K12" s="36" t="s">
        <v>98</v>
      </c>
    </row>
    <row r="13" spans="1:11" ht="21.75" customHeight="1" thickBot="1" x14ac:dyDescent="0.25">
      <c r="A13" s="17">
        <v>9</v>
      </c>
      <c r="B13" s="7" t="s">
        <v>17</v>
      </c>
      <c r="C13" s="8" t="s">
        <v>5</v>
      </c>
      <c r="D13" s="8" t="s">
        <v>18</v>
      </c>
      <c r="E13" s="39">
        <v>836098.1</v>
      </c>
      <c r="F13" s="48">
        <v>593366.5</v>
      </c>
      <c r="G13" s="33">
        <f t="shared" ref="G13:G58" si="4">E13-F13</f>
        <v>242731.59999999998</v>
      </c>
      <c r="H13" s="35">
        <f t="shared" si="1"/>
        <v>0.70968526300920909</v>
      </c>
      <c r="I13" s="33">
        <v>462509.6</v>
      </c>
      <c r="J13" s="32">
        <f t="shared" si="2"/>
        <v>130856.90000000002</v>
      </c>
      <c r="K13" s="36">
        <f t="shared" si="3"/>
        <v>1.2829279651708851</v>
      </c>
    </row>
    <row r="14" spans="1:11" s="12" customFormat="1" ht="25.5" customHeight="1" thickBot="1" x14ac:dyDescent="0.25">
      <c r="A14" s="19">
        <v>10</v>
      </c>
      <c r="B14" s="30" t="s">
        <v>135</v>
      </c>
      <c r="C14" s="31" t="s">
        <v>7</v>
      </c>
      <c r="D14" s="31"/>
      <c r="E14" s="23">
        <f>SUM(E15:E15)</f>
        <v>10000</v>
      </c>
      <c r="F14" s="23">
        <f>SUM(F15:F15)</f>
        <v>0</v>
      </c>
      <c r="G14" s="23">
        <f t="shared" si="4"/>
        <v>10000</v>
      </c>
      <c r="H14" s="24">
        <f t="shared" si="1"/>
        <v>0</v>
      </c>
      <c r="I14" s="23">
        <f>SUM(I15:I15)</f>
        <v>0</v>
      </c>
      <c r="J14" s="23">
        <f t="shared" ref="J14:J15" si="5">F14-I14</f>
        <v>0</v>
      </c>
      <c r="K14" s="25" t="s">
        <v>98</v>
      </c>
    </row>
    <row r="15" spans="1:11" ht="24.75" customHeight="1" thickBot="1" x14ac:dyDescent="0.25">
      <c r="A15" s="17">
        <v>11</v>
      </c>
      <c r="B15" s="7" t="s">
        <v>136</v>
      </c>
      <c r="C15" s="8" t="s">
        <v>7</v>
      </c>
      <c r="D15" s="8" t="s">
        <v>9</v>
      </c>
      <c r="E15" s="39">
        <v>10000</v>
      </c>
      <c r="F15" s="40">
        <v>0</v>
      </c>
      <c r="G15" s="33">
        <f>E15-F15</f>
        <v>10000</v>
      </c>
      <c r="H15" s="34">
        <f t="shared" si="1"/>
        <v>0</v>
      </c>
      <c r="I15" s="33">
        <v>0</v>
      </c>
      <c r="J15" s="32">
        <f t="shared" si="5"/>
        <v>0</v>
      </c>
      <c r="K15" s="36" t="s">
        <v>98</v>
      </c>
    </row>
    <row r="16" spans="1:11" s="12" customFormat="1" ht="40.5" customHeight="1" thickBot="1" x14ac:dyDescent="0.25">
      <c r="A16" s="19">
        <v>12</v>
      </c>
      <c r="B16" s="30" t="s">
        <v>19</v>
      </c>
      <c r="C16" s="31" t="s">
        <v>9</v>
      </c>
      <c r="D16" s="31"/>
      <c r="E16" s="23">
        <f>SUM(E17:E17)</f>
        <v>57228.3</v>
      </c>
      <c r="F16" s="23">
        <f>SUM(F17:F17)</f>
        <v>42629</v>
      </c>
      <c r="G16" s="23">
        <f>E16-F16</f>
        <v>14599.300000000003</v>
      </c>
      <c r="H16" s="24">
        <f t="shared" si="1"/>
        <v>0.74489369769851621</v>
      </c>
      <c r="I16" s="23">
        <f>SUM(I17:I17)</f>
        <v>40109.4</v>
      </c>
      <c r="J16" s="23">
        <f>F16-I16</f>
        <v>2519.5999999999985</v>
      </c>
      <c r="K16" s="25">
        <f>F16/I16</f>
        <v>1.0628181922442121</v>
      </c>
    </row>
    <row r="17" spans="1:12" ht="60" customHeight="1" thickBot="1" x14ac:dyDescent="0.25">
      <c r="A17" s="17">
        <v>13</v>
      </c>
      <c r="B17" s="7" t="s">
        <v>126</v>
      </c>
      <c r="C17" s="8" t="s">
        <v>9</v>
      </c>
      <c r="D17" s="8" t="s">
        <v>27</v>
      </c>
      <c r="E17" s="39">
        <v>57228.3</v>
      </c>
      <c r="F17" s="48">
        <v>42629</v>
      </c>
      <c r="G17" s="33">
        <f>E17-F17</f>
        <v>14599.300000000003</v>
      </c>
      <c r="H17" s="34">
        <f>F17/E17</f>
        <v>0.74489369769851621</v>
      </c>
      <c r="I17" s="33">
        <v>40109.4</v>
      </c>
      <c r="J17" s="33">
        <f>F17-I17</f>
        <v>2519.5999999999985</v>
      </c>
      <c r="K17" s="46">
        <f>F17/I17</f>
        <v>1.0628181922442121</v>
      </c>
    </row>
    <row r="18" spans="1:12" ht="47.25" customHeight="1" thickBot="1" x14ac:dyDescent="0.25">
      <c r="A18" s="19">
        <v>14</v>
      </c>
      <c r="B18" s="30" t="s">
        <v>21</v>
      </c>
      <c r="C18" s="31" t="s">
        <v>10</v>
      </c>
      <c r="D18" s="31"/>
      <c r="E18" s="23">
        <f>SUM(E19:E24)</f>
        <v>3048998.1</v>
      </c>
      <c r="F18" s="23">
        <f>SUM(F19:F24)</f>
        <v>1932055.0999999999</v>
      </c>
      <c r="G18" s="23">
        <f>E18-F18</f>
        <v>1116943.0000000002</v>
      </c>
      <c r="H18" s="24">
        <f>F18/E18</f>
        <v>0.63366884354568798</v>
      </c>
      <c r="I18" s="23">
        <f>SUM(I19:I24)</f>
        <v>1818290.6</v>
      </c>
      <c r="J18" s="23">
        <f>F18-I18</f>
        <v>113764.49999999977</v>
      </c>
      <c r="K18" s="25">
        <f t="shared" ref="K18:K33" si="6">F18/I18</f>
        <v>1.0625667316324463</v>
      </c>
      <c r="L18" s="12"/>
    </row>
    <row r="19" spans="1:12" s="12" customFormat="1" ht="25.5" customHeight="1" x14ac:dyDescent="0.2">
      <c r="A19" s="17">
        <v>15</v>
      </c>
      <c r="B19" s="4" t="s">
        <v>22</v>
      </c>
      <c r="C19" s="8" t="s">
        <v>10</v>
      </c>
      <c r="D19" s="8" t="s">
        <v>5</v>
      </c>
      <c r="E19" s="39">
        <v>4378.8</v>
      </c>
      <c r="F19" s="49">
        <v>3250.7</v>
      </c>
      <c r="G19" s="33">
        <f t="shared" si="4"/>
        <v>1128.1000000000004</v>
      </c>
      <c r="H19" s="34">
        <f t="shared" si="1"/>
        <v>0.74237233945373149</v>
      </c>
      <c r="I19" s="33">
        <v>2866.7</v>
      </c>
      <c r="J19" s="33">
        <f t="shared" ref="J19" si="7">F19-I19</f>
        <v>384</v>
      </c>
      <c r="K19" s="46">
        <f t="shared" si="6"/>
        <v>1.1339519307915025</v>
      </c>
      <c r="L19" s="1"/>
    </row>
    <row r="20" spans="1:12" ht="24" customHeight="1" x14ac:dyDescent="0.2">
      <c r="A20" s="17">
        <v>16</v>
      </c>
      <c r="B20" s="4" t="s">
        <v>118</v>
      </c>
      <c r="C20" s="8" t="s">
        <v>10</v>
      </c>
      <c r="D20" s="8" t="s">
        <v>14</v>
      </c>
      <c r="E20" s="39">
        <v>44762.3</v>
      </c>
      <c r="F20" s="49">
        <v>44762.3</v>
      </c>
      <c r="G20" s="33">
        <f t="shared" si="4"/>
        <v>0</v>
      </c>
      <c r="H20" s="34">
        <f t="shared" si="1"/>
        <v>1</v>
      </c>
      <c r="I20" s="33">
        <v>0</v>
      </c>
      <c r="J20" s="33">
        <f t="shared" ref="J20:J24" si="8">F20-I20</f>
        <v>44762.3</v>
      </c>
      <c r="K20" s="46" t="s">
        <v>98</v>
      </c>
    </row>
    <row r="21" spans="1:12" ht="24" customHeight="1" x14ac:dyDescent="0.2">
      <c r="A21" s="17">
        <v>17</v>
      </c>
      <c r="B21" s="9" t="s">
        <v>23</v>
      </c>
      <c r="C21" s="8" t="s">
        <v>10</v>
      </c>
      <c r="D21" s="8" t="s">
        <v>24</v>
      </c>
      <c r="E21" s="39">
        <v>140539.4</v>
      </c>
      <c r="F21" s="49">
        <v>127315.4</v>
      </c>
      <c r="G21" s="33">
        <f t="shared" si="4"/>
        <v>13224</v>
      </c>
      <c r="H21" s="34">
        <f t="shared" si="1"/>
        <v>0.90590539023220529</v>
      </c>
      <c r="I21" s="33">
        <v>258751.9</v>
      </c>
      <c r="J21" s="33">
        <f t="shared" si="8"/>
        <v>-131436.5</v>
      </c>
      <c r="K21" s="46">
        <f t="shared" ref="K21:K24" si="9">F21/I21</f>
        <v>0.49203658021448343</v>
      </c>
    </row>
    <row r="22" spans="1:12" ht="24" customHeight="1" x14ac:dyDescent="0.2">
      <c r="A22" s="17">
        <v>18</v>
      </c>
      <c r="B22" s="9" t="s">
        <v>25</v>
      </c>
      <c r="C22" s="8" t="s">
        <v>10</v>
      </c>
      <c r="D22" s="8" t="s">
        <v>20</v>
      </c>
      <c r="E22" s="39">
        <v>2372863.6</v>
      </c>
      <c r="F22" s="49">
        <v>1455190.4</v>
      </c>
      <c r="G22" s="33">
        <f t="shared" si="4"/>
        <v>917673.20000000019</v>
      </c>
      <c r="H22" s="34">
        <f t="shared" ref="H22:H29" si="10">F22/E22</f>
        <v>0.61326340039098748</v>
      </c>
      <c r="I22" s="33">
        <v>1273126.5</v>
      </c>
      <c r="J22" s="33">
        <f t="shared" si="8"/>
        <v>182063.89999999991</v>
      </c>
      <c r="K22" s="46">
        <f t="shared" si="9"/>
        <v>1.1430053494291414</v>
      </c>
    </row>
    <row r="23" spans="1:12" ht="24" customHeight="1" x14ac:dyDescent="0.2">
      <c r="A23" s="17">
        <v>19</v>
      </c>
      <c r="B23" s="7" t="s">
        <v>26</v>
      </c>
      <c r="C23" s="8" t="s">
        <v>10</v>
      </c>
      <c r="D23" s="8" t="s">
        <v>27</v>
      </c>
      <c r="E23" s="39">
        <v>144719.29999999999</v>
      </c>
      <c r="F23" s="49">
        <v>98875</v>
      </c>
      <c r="G23" s="33">
        <f t="shared" si="4"/>
        <v>45844.299999999988</v>
      </c>
      <c r="H23" s="34">
        <f t="shared" si="10"/>
        <v>0.6832191697997434</v>
      </c>
      <c r="I23" s="33">
        <v>115652.9</v>
      </c>
      <c r="J23" s="33">
        <f t="shared" si="8"/>
        <v>-16777.899999999994</v>
      </c>
      <c r="K23" s="46">
        <f t="shared" si="9"/>
        <v>0.85492884311590978</v>
      </c>
    </row>
    <row r="24" spans="1:12" ht="24" customHeight="1" thickBot="1" x14ac:dyDescent="0.25">
      <c r="A24" s="17">
        <v>20</v>
      </c>
      <c r="B24" s="7" t="s">
        <v>28</v>
      </c>
      <c r="C24" s="8" t="s">
        <v>10</v>
      </c>
      <c r="D24" s="8" t="s">
        <v>29</v>
      </c>
      <c r="E24" s="39">
        <v>341734.7</v>
      </c>
      <c r="F24" s="49">
        <v>202661.3</v>
      </c>
      <c r="G24" s="33">
        <f t="shared" si="4"/>
        <v>139073.40000000002</v>
      </c>
      <c r="H24" s="34">
        <f t="shared" si="10"/>
        <v>0.59303693771806021</v>
      </c>
      <c r="I24" s="33">
        <v>167892.6</v>
      </c>
      <c r="J24" s="33">
        <f t="shared" si="8"/>
        <v>34768.699999999983</v>
      </c>
      <c r="K24" s="46">
        <f t="shared" si="9"/>
        <v>1.2070889366178139</v>
      </c>
    </row>
    <row r="25" spans="1:12" ht="17.25" thickBot="1" x14ac:dyDescent="0.25">
      <c r="A25" s="19">
        <v>21</v>
      </c>
      <c r="B25" s="30" t="s">
        <v>30</v>
      </c>
      <c r="C25" s="31" t="s">
        <v>12</v>
      </c>
      <c r="D25" s="31"/>
      <c r="E25" s="23">
        <f>SUM(E26:E29)</f>
        <v>967843.9</v>
      </c>
      <c r="F25" s="23">
        <f>SUM(F26:F29)</f>
        <v>423253.10000000003</v>
      </c>
      <c r="G25" s="23">
        <f>E25-F25</f>
        <v>544590.80000000005</v>
      </c>
      <c r="H25" s="24">
        <f t="shared" si="10"/>
        <v>0.43731545965211954</v>
      </c>
      <c r="I25" s="23">
        <f>SUM(I26:I29)</f>
        <v>415908.2</v>
      </c>
      <c r="J25" s="23">
        <f>F25-I25</f>
        <v>7344.9000000000233</v>
      </c>
      <c r="K25" s="25">
        <f t="shared" si="6"/>
        <v>1.0176599066813301</v>
      </c>
      <c r="L25" s="12"/>
    </row>
    <row r="26" spans="1:12" s="12" customFormat="1" ht="24" customHeight="1" x14ac:dyDescent="0.2">
      <c r="A26" s="17">
        <v>22</v>
      </c>
      <c r="B26" s="7" t="s">
        <v>31</v>
      </c>
      <c r="C26" s="8" t="s">
        <v>12</v>
      </c>
      <c r="D26" s="8" t="s">
        <v>5</v>
      </c>
      <c r="E26" s="39">
        <v>318063.3</v>
      </c>
      <c r="F26" s="48">
        <v>154699.70000000001</v>
      </c>
      <c r="G26" s="33">
        <f t="shared" si="4"/>
        <v>163363.59999999998</v>
      </c>
      <c r="H26" s="34">
        <f t="shared" si="10"/>
        <v>0.48638022682906207</v>
      </c>
      <c r="I26" s="33">
        <v>75956.899999999994</v>
      </c>
      <c r="J26" s="33">
        <f t="shared" ref="J26:J29" si="11">F26-I26</f>
        <v>78742.800000000017</v>
      </c>
      <c r="K26" s="46">
        <f t="shared" ref="K26:K29" si="12">F26/I26</f>
        <v>2.0366773788819716</v>
      </c>
      <c r="L26" s="1"/>
    </row>
    <row r="27" spans="1:12" x14ac:dyDescent="0.2">
      <c r="A27" s="17">
        <v>23</v>
      </c>
      <c r="B27" s="7" t="s">
        <v>119</v>
      </c>
      <c r="C27" s="8" t="s">
        <v>12</v>
      </c>
      <c r="D27" s="8" t="s">
        <v>7</v>
      </c>
      <c r="E27" s="39">
        <v>204377.2</v>
      </c>
      <c r="F27" s="48">
        <v>6152.2</v>
      </c>
      <c r="G27" s="33">
        <f t="shared" si="4"/>
        <v>198225</v>
      </c>
      <c r="H27" s="34">
        <f t="shared" si="10"/>
        <v>3.0102183609522E-2</v>
      </c>
      <c r="I27" s="33">
        <v>0</v>
      </c>
      <c r="J27" s="33">
        <f t="shared" si="11"/>
        <v>6152.2</v>
      </c>
      <c r="K27" s="46" t="s">
        <v>98</v>
      </c>
    </row>
    <row r="28" spans="1:12" x14ac:dyDescent="0.2">
      <c r="A28" s="17">
        <v>24</v>
      </c>
      <c r="B28" s="4" t="s">
        <v>32</v>
      </c>
      <c r="C28" s="8" t="s">
        <v>12</v>
      </c>
      <c r="D28" s="8" t="s">
        <v>9</v>
      </c>
      <c r="E28" s="39">
        <v>409573.1</v>
      </c>
      <c r="F28" s="48">
        <v>235743.4</v>
      </c>
      <c r="G28" s="33">
        <f t="shared" si="4"/>
        <v>173829.69999999998</v>
      </c>
      <c r="H28" s="34">
        <f t="shared" si="10"/>
        <v>0.57558321090911491</v>
      </c>
      <c r="I28" s="33">
        <v>312324.59999999998</v>
      </c>
      <c r="J28" s="33">
        <f t="shared" si="11"/>
        <v>-76581.199999999983</v>
      </c>
      <c r="K28" s="46">
        <f t="shared" si="12"/>
        <v>0.75480253556716315</v>
      </c>
    </row>
    <row r="29" spans="1:12" ht="33.75" thickBot="1" x14ac:dyDescent="0.25">
      <c r="A29" s="17">
        <v>25</v>
      </c>
      <c r="B29" s="7" t="s">
        <v>33</v>
      </c>
      <c r="C29" s="8" t="s">
        <v>12</v>
      </c>
      <c r="D29" s="8" t="s">
        <v>12</v>
      </c>
      <c r="E29" s="39">
        <v>35830.300000000003</v>
      </c>
      <c r="F29" s="48">
        <v>26657.8</v>
      </c>
      <c r="G29" s="33">
        <f t="shared" si="4"/>
        <v>9172.5000000000036</v>
      </c>
      <c r="H29" s="34">
        <f t="shared" si="10"/>
        <v>0.74400158525047233</v>
      </c>
      <c r="I29" s="33">
        <v>27626.7</v>
      </c>
      <c r="J29" s="33">
        <f t="shared" si="11"/>
        <v>-968.90000000000146</v>
      </c>
      <c r="K29" s="46">
        <f t="shared" si="12"/>
        <v>0.96492885505688331</v>
      </c>
    </row>
    <row r="30" spans="1:12" ht="17.25" thickBot="1" x14ac:dyDescent="0.25">
      <c r="A30" s="19">
        <v>26</v>
      </c>
      <c r="B30" s="30" t="s">
        <v>34</v>
      </c>
      <c r="C30" s="31" t="s">
        <v>14</v>
      </c>
      <c r="D30" s="31"/>
      <c r="E30" s="23">
        <f>SUM(E31:E32)</f>
        <v>613435.69999999995</v>
      </c>
      <c r="F30" s="23">
        <f>SUM(F31:F32)</f>
        <v>606044.9</v>
      </c>
      <c r="G30" s="23">
        <f t="shared" si="4"/>
        <v>7390.7999999999302</v>
      </c>
      <c r="H30" s="24">
        <f>F30/E30</f>
        <v>0.98795179348055562</v>
      </c>
      <c r="I30" s="23">
        <f>SUM(I31:I32)</f>
        <v>5656</v>
      </c>
      <c r="J30" s="23">
        <f>F30-I30</f>
        <v>600388.9</v>
      </c>
      <c r="K30" s="25">
        <f>F30/I30</f>
        <v>107.15079561527581</v>
      </c>
      <c r="L30" s="12"/>
    </row>
    <row r="31" spans="1:12" ht="29.25" customHeight="1" x14ac:dyDescent="0.2">
      <c r="A31" s="17">
        <v>27</v>
      </c>
      <c r="B31" s="7" t="s">
        <v>138</v>
      </c>
      <c r="C31" s="8" t="s">
        <v>14</v>
      </c>
      <c r="D31" s="8" t="s">
        <v>7</v>
      </c>
      <c r="E31" s="39">
        <v>4371.1000000000004</v>
      </c>
      <c r="F31" s="48">
        <v>0</v>
      </c>
      <c r="G31" s="33">
        <f t="shared" si="4"/>
        <v>4371.1000000000004</v>
      </c>
      <c r="H31" s="34">
        <f t="shared" ref="H31:H44" si="13">F31/E31</f>
        <v>0</v>
      </c>
      <c r="I31" s="48">
        <v>0</v>
      </c>
      <c r="J31" s="33">
        <f t="shared" ref="J31:J32" si="14">F31-I31</f>
        <v>0</v>
      </c>
      <c r="K31" s="46" t="s">
        <v>98</v>
      </c>
      <c r="L31" s="12"/>
    </row>
    <row r="32" spans="1:12" s="12" customFormat="1" ht="25.5" customHeight="1" thickBot="1" x14ac:dyDescent="0.25">
      <c r="A32" s="17">
        <v>28</v>
      </c>
      <c r="B32" s="7" t="s">
        <v>35</v>
      </c>
      <c r="C32" s="8" t="s">
        <v>14</v>
      </c>
      <c r="D32" s="8" t="s">
        <v>12</v>
      </c>
      <c r="E32" s="39">
        <v>609064.6</v>
      </c>
      <c r="F32" s="48">
        <v>606044.9</v>
      </c>
      <c r="G32" s="33">
        <f t="shared" si="4"/>
        <v>3019.6999999999534</v>
      </c>
      <c r="H32" s="34">
        <f t="shared" si="13"/>
        <v>0.99504206942908857</v>
      </c>
      <c r="I32" s="33">
        <v>5656</v>
      </c>
      <c r="J32" s="33">
        <f t="shared" si="14"/>
        <v>600388.9</v>
      </c>
      <c r="K32" s="46">
        <f t="shared" ref="K32" si="15">F32/I32</f>
        <v>107.15079561527581</v>
      </c>
      <c r="L32" s="1"/>
    </row>
    <row r="33" spans="1:12" ht="17.25" thickBot="1" x14ac:dyDescent="0.25">
      <c r="A33" s="19">
        <v>29</v>
      </c>
      <c r="B33" s="30" t="s">
        <v>36</v>
      </c>
      <c r="C33" s="31" t="s">
        <v>15</v>
      </c>
      <c r="D33" s="31"/>
      <c r="E33" s="23">
        <f>SUM(E34:E39)</f>
        <v>7246202</v>
      </c>
      <c r="F33" s="23">
        <f>SUM(F34:F39)</f>
        <v>5290134.2999999989</v>
      </c>
      <c r="G33" s="23">
        <f t="shared" si="4"/>
        <v>1956067.7000000011</v>
      </c>
      <c r="H33" s="24">
        <f t="shared" si="13"/>
        <v>0.7300561452744484</v>
      </c>
      <c r="I33" s="23">
        <f>SUM(I34:I39)</f>
        <v>4384466.9000000004</v>
      </c>
      <c r="J33" s="23">
        <f>F33-I33</f>
        <v>905667.39999999851</v>
      </c>
      <c r="K33" s="25">
        <f t="shared" si="6"/>
        <v>1.206562718035344</v>
      </c>
      <c r="L33" s="12"/>
    </row>
    <row r="34" spans="1:12" s="12" customFormat="1" ht="24" customHeight="1" x14ac:dyDescent="0.2">
      <c r="A34" s="17">
        <v>30</v>
      </c>
      <c r="B34" s="7" t="s">
        <v>37</v>
      </c>
      <c r="C34" s="8" t="s">
        <v>15</v>
      </c>
      <c r="D34" s="8" t="s">
        <v>5</v>
      </c>
      <c r="E34" s="39">
        <v>3392685.4</v>
      </c>
      <c r="F34" s="48">
        <v>2277703.7000000002</v>
      </c>
      <c r="G34" s="33">
        <f t="shared" si="4"/>
        <v>1114981.6999999997</v>
      </c>
      <c r="H34" s="34">
        <f t="shared" si="13"/>
        <v>0.67135717918319227</v>
      </c>
      <c r="I34" s="33">
        <v>2025485.2</v>
      </c>
      <c r="J34" s="33">
        <f t="shared" ref="J34:J39" si="16">F34-I34</f>
        <v>252218.50000000023</v>
      </c>
      <c r="K34" s="46">
        <f t="shared" ref="K34:K39" si="17">F34/I34</f>
        <v>1.1245225094708173</v>
      </c>
      <c r="L34" s="1"/>
    </row>
    <row r="35" spans="1:12" ht="23.25" customHeight="1" x14ac:dyDescent="0.2">
      <c r="A35" s="17">
        <v>31</v>
      </c>
      <c r="B35" s="7" t="s">
        <v>38</v>
      </c>
      <c r="C35" s="8" t="s">
        <v>15</v>
      </c>
      <c r="D35" s="8" t="s">
        <v>7</v>
      </c>
      <c r="E35" s="39">
        <v>3144072</v>
      </c>
      <c r="F35" s="48">
        <v>2534138.9</v>
      </c>
      <c r="G35" s="33">
        <f t="shared" si="4"/>
        <v>609933.10000000009</v>
      </c>
      <c r="H35" s="34">
        <f t="shared" si="13"/>
        <v>0.80600536501708608</v>
      </c>
      <c r="I35" s="33">
        <v>1898080</v>
      </c>
      <c r="J35" s="33">
        <f t="shared" si="16"/>
        <v>636058.89999999991</v>
      </c>
      <c r="K35" s="46">
        <f t="shared" si="17"/>
        <v>1.3351064760178706</v>
      </c>
    </row>
    <row r="36" spans="1:12" ht="25.5" customHeight="1" x14ac:dyDescent="0.2">
      <c r="A36" s="17">
        <v>32</v>
      </c>
      <c r="B36" s="7" t="s">
        <v>39</v>
      </c>
      <c r="C36" s="8" t="s">
        <v>15</v>
      </c>
      <c r="D36" s="8" t="s">
        <v>9</v>
      </c>
      <c r="E36" s="39">
        <v>300566.2</v>
      </c>
      <c r="F36" s="48">
        <v>203407.1</v>
      </c>
      <c r="G36" s="33">
        <f t="shared" si="4"/>
        <v>97159.1</v>
      </c>
      <c r="H36" s="34">
        <f t="shared" si="13"/>
        <v>0.67674642058887524</v>
      </c>
      <c r="I36" s="33">
        <v>213813.7</v>
      </c>
      <c r="J36" s="33">
        <f t="shared" si="16"/>
        <v>-10406.600000000006</v>
      </c>
      <c r="K36" s="46">
        <f t="shared" si="17"/>
        <v>0.95132865667634947</v>
      </c>
    </row>
    <row r="37" spans="1:12" ht="33" x14ac:dyDescent="0.2">
      <c r="A37" s="17">
        <v>33</v>
      </c>
      <c r="B37" s="4" t="s">
        <v>97</v>
      </c>
      <c r="C37" s="8" t="s">
        <v>15</v>
      </c>
      <c r="D37" s="8" t="s">
        <v>12</v>
      </c>
      <c r="E37" s="39">
        <v>1180.2</v>
      </c>
      <c r="F37" s="48">
        <v>467.8</v>
      </c>
      <c r="G37" s="33">
        <f t="shared" si="4"/>
        <v>712.40000000000009</v>
      </c>
      <c r="H37" s="34">
        <f t="shared" si="13"/>
        <v>0.39637349601762412</v>
      </c>
      <c r="I37" s="33">
        <v>574.6</v>
      </c>
      <c r="J37" s="33">
        <f t="shared" si="16"/>
        <v>-106.80000000000001</v>
      </c>
      <c r="K37" s="46">
        <f t="shared" si="17"/>
        <v>0.81413156978767842</v>
      </c>
    </row>
    <row r="38" spans="1:12" ht="21" customHeight="1" x14ac:dyDescent="0.2">
      <c r="A38" s="17">
        <v>34</v>
      </c>
      <c r="B38" s="7" t="s">
        <v>40</v>
      </c>
      <c r="C38" s="8" t="s">
        <v>15</v>
      </c>
      <c r="D38" s="8" t="s">
        <v>15</v>
      </c>
      <c r="E38" s="39">
        <v>15522.6</v>
      </c>
      <c r="F38" s="48">
        <v>10348.6</v>
      </c>
      <c r="G38" s="33">
        <f t="shared" si="4"/>
        <v>5174</v>
      </c>
      <c r="H38" s="34">
        <f t="shared" si="13"/>
        <v>0.66667955110612909</v>
      </c>
      <c r="I38" s="33">
        <v>8877.7999999999993</v>
      </c>
      <c r="J38" s="33">
        <f t="shared" si="16"/>
        <v>1470.8000000000011</v>
      </c>
      <c r="K38" s="46">
        <f t="shared" si="17"/>
        <v>1.1656716754150804</v>
      </c>
    </row>
    <row r="39" spans="1:12" ht="21.75" customHeight="1" thickBot="1" x14ac:dyDescent="0.25">
      <c r="A39" s="17">
        <v>35</v>
      </c>
      <c r="B39" s="7" t="s">
        <v>41</v>
      </c>
      <c r="C39" s="8" t="s">
        <v>15</v>
      </c>
      <c r="D39" s="8" t="s">
        <v>20</v>
      </c>
      <c r="E39" s="39">
        <v>392175.6</v>
      </c>
      <c r="F39" s="48">
        <v>264068.2</v>
      </c>
      <c r="G39" s="33">
        <f t="shared" si="4"/>
        <v>128107.39999999997</v>
      </c>
      <c r="H39" s="34">
        <f t="shared" si="13"/>
        <v>0.67334173773177119</v>
      </c>
      <c r="I39" s="33">
        <v>237635.6</v>
      </c>
      <c r="J39" s="33">
        <f t="shared" si="16"/>
        <v>26432.600000000006</v>
      </c>
      <c r="K39" s="46">
        <f t="shared" si="17"/>
        <v>1.1112316504766122</v>
      </c>
    </row>
    <row r="40" spans="1:12" ht="24" customHeight="1" thickBot="1" x14ac:dyDescent="0.25">
      <c r="A40" s="19">
        <v>36</v>
      </c>
      <c r="B40" s="30" t="s">
        <v>42</v>
      </c>
      <c r="C40" s="31" t="s">
        <v>24</v>
      </c>
      <c r="D40" s="31"/>
      <c r="E40" s="23">
        <f>SUM(E41:E42)</f>
        <v>642408.80000000005</v>
      </c>
      <c r="F40" s="23">
        <f>SUM(F41:F42)</f>
        <v>437625.5</v>
      </c>
      <c r="G40" s="23">
        <f t="shared" si="4"/>
        <v>204783.30000000005</v>
      </c>
      <c r="H40" s="24">
        <f t="shared" si="13"/>
        <v>0.68122587984473437</v>
      </c>
      <c r="I40" s="23">
        <f>SUM(I41:I42)</f>
        <v>389897.60000000003</v>
      </c>
      <c r="J40" s="23">
        <f t="shared" ref="J40:J59" si="18">F40-I40</f>
        <v>47727.899999999965</v>
      </c>
      <c r="K40" s="25">
        <f t="shared" ref="K40:K49" si="19">F40/I40</f>
        <v>1.1224113716011588</v>
      </c>
      <c r="L40" s="12"/>
    </row>
    <row r="41" spans="1:12" s="12" customFormat="1" ht="25.5" customHeight="1" x14ac:dyDescent="0.2">
      <c r="A41" s="17">
        <v>37</v>
      </c>
      <c r="B41" s="7" t="s">
        <v>43</v>
      </c>
      <c r="C41" s="8" t="s">
        <v>24</v>
      </c>
      <c r="D41" s="8" t="s">
        <v>5</v>
      </c>
      <c r="E41" s="39">
        <v>535338.80000000005</v>
      </c>
      <c r="F41" s="48">
        <v>355813.5</v>
      </c>
      <c r="G41" s="33">
        <f t="shared" si="4"/>
        <v>179525.30000000005</v>
      </c>
      <c r="H41" s="34">
        <f t="shared" si="13"/>
        <v>0.66465105835781002</v>
      </c>
      <c r="I41" s="33">
        <v>323807.40000000002</v>
      </c>
      <c r="J41" s="33">
        <f t="shared" si="18"/>
        <v>32006.099999999977</v>
      </c>
      <c r="K41" s="46">
        <f t="shared" si="19"/>
        <v>1.0988430159409575</v>
      </c>
      <c r="L41" s="3"/>
    </row>
    <row r="42" spans="1:12" s="3" customFormat="1" ht="24" customHeight="1" thickBot="1" x14ac:dyDescent="0.25">
      <c r="A42" s="17">
        <v>38</v>
      </c>
      <c r="B42" s="7" t="s">
        <v>44</v>
      </c>
      <c r="C42" s="8" t="s">
        <v>24</v>
      </c>
      <c r="D42" s="8" t="s">
        <v>10</v>
      </c>
      <c r="E42" s="39">
        <v>107070</v>
      </c>
      <c r="F42" s="48">
        <v>81812</v>
      </c>
      <c r="G42" s="33">
        <f t="shared" si="4"/>
        <v>25258</v>
      </c>
      <c r="H42" s="34">
        <f t="shared" si="13"/>
        <v>0.76409825347903237</v>
      </c>
      <c r="I42" s="33">
        <v>66090.2</v>
      </c>
      <c r="J42" s="33">
        <f t="shared" si="18"/>
        <v>15721.800000000003</v>
      </c>
      <c r="K42" s="46">
        <f t="shared" si="19"/>
        <v>1.2378839827992654</v>
      </c>
    </row>
    <row r="43" spans="1:12" s="3" customFormat="1" ht="24.75" customHeight="1" thickBot="1" x14ac:dyDescent="0.25">
      <c r="A43" s="19">
        <v>39</v>
      </c>
      <c r="B43" s="30" t="s">
        <v>45</v>
      </c>
      <c r="C43" s="31" t="s">
        <v>20</v>
      </c>
      <c r="D43" s="31"/>
      <c r="E43" s="23">
        <f>SUM(E44)</f>
        <v>6222.5</v>
      </c>
      <c r="F43" s="23">
        <f>SUM(F44)</f>
        <v>3064.6</v>
      </c>
      <c r="G43" s="23">
        <f t="shared" si="4"/>
        <v>3157.9</v>
      </c>
      <c r="H43" s="24">
        <f t="shared" si="13"/>
        <v>0.49250301325833667</v>
      </c>
      <c r="I43" s="23">
        <f>SUM(I44)</f>
        <v>2610.9</v>
      </c>
      <c r="J43" s="23">
        <f t="shared" si="18"/>
        <v>453.69999999999982</v>
      </c>
      <c r="K43" s="25">
        <f t="shared" si="19"/>
        <v>1.1737714964188593</v>
      </c>
      <c r="L43" s="12"/>
    </row>
    <row r="44" spans="1:12" s="12" customFormat="1" ht="26.25" customHeight="1" thickBot="1" x14ac:dyDescent="0.25">
      <c r="A44" s="17">
        <v>40</v>
      </c>
      <c r="B44" s="9" t="s">
        <v>46</v>
      </c>
      <c r="C44" s="8" t="s">
        <v>20</v>
      </c>
      <c r="D44" s="8" t="s">
        <v>15</v>
      </c>
      <c r="E44" s="39">
        <v>6222.5</v>
      </c>
      <c r="F44" s="48">
        <v>3064.6</v>
      </c>
      <c r="G44" s="33">
        <f t="shared" si="4"/>
        <v>3157.9</v>
      </c>
      <c r="H44" s="34">
        <f t="shared" si="13"/>
        <v>0.49250301325833667</v>
      </c>
      <c r="I44" s="33">
        <v>2610.9</v>
      </c>
      <c r="J44" s="33">
        <f t="shared" si="18"/>
        <v>453.69999999999982</v>
      </c>
      <c r="K44" s="46">
        <f t="shared" si="19"/>
        <v>1.1737714964188593</v>
      </c>
      <c r="L44" s="3"/>
    </row>
    <row r="45" spans="1:12" s="3" customFormat="1" ht="21.75" customHeight="1" thickBot="1" x14ac:dyDescent="0.25">
      <c r="A45" s="19">
        <v>41</v>
      </c>
      <c r="B45" s="30" t="s">
        <v>47</v>
      </c>
      <c r="C45" s="31" t="s">
        <v>27</v>
      </c>
      <c r="D45" s="31"/>
      <c r="E45" s="23">
        <f>SUM(E46:E49)</f>
        <v>242581.7</v>
      </c>
      <c r="F45" s="23">
        <f>SUM(F46:F49)</f>
        <v>141958.1</v>
      </c>
      <c r="G45" s="23">
        <f t="shared" si="4"/>
        <v>100623.6</v>
      </c>
      <c r="H45" s="24">
        <f t="shared" ref="H45:H57" si="20">F45/E45</f>
        <v>0.58519706968827412</v>
      </c>
      <c r="I45" s="23">
        <f>SUM(I46:I49)</f>
        <v>184107.1</v>
      </c>
      <c r="J45" s="23">
        <f t="shared" si="18"/>
        <v>-42149</v>
      </c>
      <c r="K45" s="25">
        <f t="shared" si="19"/>
        <v>0.77106260432107177</v>
      </c>
      <c r="L45" s="12"/>
    </row>
    <row r="46" spans="1:12" s="12" customFormat="1" ht="20.25" customHeight="1" x14ac:dyDescent="0.2">
      <c r="A46" s="17">
        <v>42</v>
      </c>
      <c r="B46" s="7" t="s">
        <v>48</v>
      </c>
      <c r="C46" s="8" t="s">
        <v>27</v>
      </c>
      <c r="D46" s="8" t="s">
        <v>5</v>
      </c>
      <c r="E46" s="39">
        <v>18750.2</v>
      </c>
      <c r="F46" s="48">
        <v>12749.1</v>
      </c>
      <c r="G46" s="33">
        <f t="shared" si="4"/>
        <v>6001.1</v>
      </c>
      <c r="H46" s="34">
        <f t="shared" si="20"/>
        <v>0.67994474725602927</v>
      </c>
      <c r="I46" s="33">
        <v>12844.6</v>
      </c>
      <c r="J46" s="33">
        <f t="shared" si="18"/>
        <v>-95.5</v>
      </c>
      <c r="K46" s="46">
        <f t="shared" si="19"/>
        <v>0.99256496893636237</v>
      </c>
      <c r="L46" s="1"/>
    </row>
    <row r="47" spans="1:12" ht="20.25" customHeight="1" x14ac:dyDescent="0.2">
      <c r="A47" s="17">
        <v>43</v>
      </c>
      <c r="B47" s="7" t="s">
        <v>49</v>
      </c>
      <c r="C47" s="8" t="s">
        <v>27</v>
      </c>
      <c r="D47" s="8" t="s">
        <v>9</v>
      </c>
      <c r="E47" s="39">
        <v>110405.2</v>
      </c>
      <c r="F47" s="48">
        <v>74206.100000000006</v>
      </c>
      <c r="G47" s="33">
        <f t="shared" si="4"/>
        <v>36199.099999999991</v>
      </c>
      <c r="H47" s="34">
        <f t="shared" si="20"/>
        <v>0.67212504483484481</v>
      </c>
      <c r="I47" s="33">
        <v>68901.8</v>
      </c>
      <c r="J47" s="33">
        <f t="shared" si="18"/>
        <v>5304.3000000000029</v>
      </c>
      <c r="K47" s="46">
        <f t="shared" si="19"/>
        <v>1.0769834750325826</v>
      </c>
    </row>
    <row r="48" spans="1:12" ht="20.25" customHeight="1" x14ac:dyDescent="0.2">
      <c r="A48" s="17">
        <v>44</v>
      </c>
      <c r="B48" s="4" t="s">
        <v>50</v>
      </c>
      <c r="C48" s="8" t="s">
        <v>27</v>
      </c>
      <c r="D48" s="8" t="s">
        <v>10</v>
      </c>
      <c r="E48" s="39">
        <v>77885.600000000006</v>
      </c>
      <c r="F48" s="48">
        <v>35992.400000000001</v>
      </c>
      <c r="G48" s="33">
        <f t="shared" si="4"/>
        <v>41893.200000000004</v>
      </c>
      <c r="H48" s="34">
        <f t="shared" si="20"/>
        <v>0.46211879988085086</v>
      </c>
      <c r="I48" s="33">
        <v>83478.3</v>
      </c>
      <c r="J48" s="33">
        <f t="shared" si="18"/>
        <v>-47485.9</v>
      </c>
      <c r="K48" s="46">
        <f t="shared" si="19"/>
        <v>0.43115875622766636</v>
      </c>
    </row>
    <row r="49" spans="1:12" ht="20.25" customHeight="1" thickBot="1" x14ac:dyDescent="0.25">
      <c r="A49" s="17">
        <v>45</v>
      </c>
      <c r="B49" s="7" t="s">
        <v>51</v>
      </c>
      <c r="C49" s="8" t="s">
        <v>27</v>
      </c>
      <c r="D49" s="8" t="s">
        <v>14</v>
      </c>
      <c r="E49" s="39">
        <v>35540.699999999997</v>
      </c>
      <c r="F49" s="48">
        <v>19010.5</v>
      </c>
      <c r="G49" s="33">
        <f t="shared" si="4"/>
        <v>16530.199999999997</v>
      </c>
      <c r="H49" s="34">
        <f t="shared" si="20"/>
        <v>0.53489379781489954</v>
      </c>
      <c r="I49" s="33">
        <v>18882.400000000001</v>
      </c>
      <c r="J49" s="33">
        <f t="shared" si="18"/>
        <v>128.09999999999854</v>
      </c>
      <c r="K49" s="46">
        <f t="shared" si="19"/>
        <v>1.0067840952421301</v>
      </c>
    </row>
    <row r="50" spans="1:12" ht="20.25" customHeight="1" thickBot="1" x14ac:dyDescent="0.25">
      <c r="A50" s="19">
        <v>46</v>
      </c>
      <c r="B50" s="30" t="s">
        <v>52</v>
      </c>
      <c r="C50" s="31" t="s">
        <v>16</v>
      </c>
      <c r="D50" s="31"/>
      <c r="E50" s="23">
        <f>SUM(E51:E54)</f>
        <v>489084.89999999997</v>
      </c>
      <c r="F50" s="23">
        <f>SUM(F51:F54)</f>
        <v>359476.80000000005</v>
      </c>
      <c r="G50" s="23">
        <f t="shared" si="4"/>
        <v>129608.09999999992</v>
      </c>
      <c r="H50" s="24">
        <f t="shared" si="20"/>
        <v>0.73499877015217618</v>
      </c>
      <c r="I50" s="23">
        <f>SUM(I51:I54)</f>
        <v>407498.1</v>
      </c>
      <c r="J50" s="23">
        <f t="shared" si="18"/>
        <v>-48021.29999999993</v>
      </c>
      <c r="K50" s="25">
        <f t="shared" ref="K50:K56" si="21">F50/I50</f>
        <v>0.88215576956064357</v>
      </c>
      <c r="L50" s="12"/>
    </row>
    <row r="51" spans="1:12" s="12" customFormat="1" ht="26.25" customHeight="1" x14ac:dyDescent="0.2">
      <c r="A51" s="17">
        <v>47</v>
      </c>
      <c r="B51" s="7" t="s">
        <v>53</v>
      </c>
      <c r="C51" s="8" t="s">
        <v>16</v>
      </c>
      <c r="D51" s="8" t="s">
        <v>5</v>
      </c>
      <c r="E51" s="39">
        <v>44769.599999999999</v>
      </c>
      <c r="F51" s="48">
        <v>31848.2</v>
      </c>
      <c r="G51" s="33">
        <f t="shared" si="4"/>
        <v>12921.399999999998</v>
      </c>
      <c r="H51" s="34">
        <f t="shared" si="20"/>
        <v>0.71138004360101503</v>
      </c>
      <c r="I51" s="33">
        <v>37851.9</v>
      </c>
      <c r="J51" s="33">
        <f t="shared" si="18"/>
        <v>-6003.7000000000007</v>
      </c>
      <c r="K51" s="46">
        <f t="shared" si="21"/>
        <v>0.84138973208742496</v>
      </c>
      <c r="L51" s="1"/>
    </row>
    <row r="52" spans="1:12" ht="26.25" customHeight="1" x14ac:dyDescent="0.2">
      <c r="A52" s="17">
        <v>48</v>
      </c>
      <c r="B52" s="7" t="s">
        <v>102</v>
      </c>
      <c r="C52" s="8" t="s">
        <v>16</v>
      </c>
      <c r="D52" s="8" t="s">
        <v>7</v>
      </c>
      <c r="E52" s="39">
        <v>2768.7</v>
      </c>
      <c r="F52" s="48">
        <v>1569.4</v>
      </c>
      <c r="G52" s="33">
        <f t="shared" si="4"/>
        <v>1199.2999999999997</v>
      </c>
      <c r="H52" s="34">
        <f t="shared" si="20"/>
        <v>0.56683642142521773</v>
      </c>
      <c r="I52" s="33">
        <v>23192.7</v>
      </c>
      <c r="J52" s="33">
        <f t="shared" si="18"/>
        <v>-21623.3</v>
      </c>
      <c r="K52" s="46">
        <f t="shared" si="21"/>
        <v>6.7667843761183483E-2</v>
      </c>
    </row>
    <row r="53" spans="1:12" ht="26.25" customHeight="1" x14ac:dyDescent="0.2">
      <c r="A53" s="17">
        <v>49</v>
      </c>
      <c r="B53" s="7" t="s">
        <v>99</v>
      </c>
      <c r="C53" s="8" t="s">
        <v>16</v>
      </c>
      <c r="D53" s="8" t="s">
        <v>9</v>
      </c>
      <c r="E53" s="39">
        <v>260183.3</v>
      </c>
      <c r="F53" s="48">
        <v>204098.7</v>
      </c>
      <c r="G53" s="33">
        <f t="shared" si="4"/>
        <v>56084.599999999977</v>
      </c>
      <c r="H53" s="34">
        <f t="shared" si="20"/>
        <v>0.78444196841226943</v>
      </c>
      <c r="I53" s="33">
        <v>208286.4</v>
      </c>
      <c r="J53" s="33">
        <f t="shared" si="18"/>
        <v>-4187.6999999999825</v>
      </c>
      <c r="K53" s="46">
        <f t="shared" si="21"/>
        <v>0.97989451063535604</v>
      </c>
    </row>
    <row r="54" spans="1:12" ht="26.25" customHeight="1" thickBot="1" x14ac:dyDescent="0.25">
      <c r="A54" s="17">
        <v>50</v>
      </c>
      <c r="B54" s="7" t="s">
        <v>54</v>
      </c>
      <c r="C54" s="8" t="s">
        <v>16</v>
      </c>
      <c r="D54" s="8" t="s">
        <v>12</v>
      </c>
      <c r="E54" s="39">
        <v>181363.3</v>
      </c>
      <c r="F54" s="48">
        <v>121960.5</v>
      </c>
      <c r="G54" s="33">
        <f t="shared" si="4"/>
        <v>59402.799999999988</v>
      </c>
      <c r="H54" s="34">
        <f t="shared" si="20"/>
        <v>0.67246515695292275</v>
      </c>
      <c r="I54" s="33">
        <v>138167.1</v>
      </c>
      <c r="J54" s="33">
        <f t="shared" si="18"/>
        <v>-16206.600000000006</v>
      </c>
      <c r="K54" s="46">
        <f t="shared" si="21"/>
        <v>0.88270290105242122</v>
      </c>
    </row>
    <row r="55" spans="1:12" ht="23.25" customHeight="1" thickBot="1" x14ac:dyDescent="0.25">
      <c r="A55" s="19">
        <v>51</v>
      </c>
      <c r="B55" s="30" t="s">
        <v>55</v>
      </c>
      <c r="C55" s="31" t="s">
        <v>29</v>
      </c>
      <c r="D55" s="31"/>
      <c r="E55" s="23">
        <f>SUM(E56)</f>
        <v>70289.7</v>
      </c>
      <c r="F55" s="23">
        <f>SUM(F56)</f>
        <v>44553</v>
      </c>
      <c r="G55" s="23">
        <f t="shared" si="4"/>
        <v>25736.699999999997</v>
      </c>
      <c r="H55" s="24">
        <f>F55/E55</f>
        <v>0.63384820251046747</v>
      </c>
      <c r="I55" s="23">
        <f>SUM(I56)</f>
        <v>42207.199999999997</v>
      </c>
      <c r="J55" s="23">
        <f t="shared" si="18"/>
        <v>2345.8000000000029</v>
      </c>
      <c r="K55" s="25">
        <f t="shared" si="21"/>
        <v>1.0555781951894465</v>
      </c>
      <c r="L55" s="12"/>
    </row>
    <row r="56" spans="1:12" s="12" customFormat="1" ht="21" customHeight="1" thickBot="1" x14ac:dyDescent="0.25">
      <c r="A56" s="17">
        <v>52</v>
      </c>
      <c r="B56" s="7" t="s">
        <v>56</v>
      </c>
      <c r="C56" s="8" t="s">
        <v>29</v>
      </c>
      <c r="D56" s="8" t="s">
        <v>7</v>
      </c>
      <c r="E56" s="39">
        <v>70289.7</v>
      </c>
      <c r="F56" s="48">
        <v>44553</v>
      </c>
      <c r="G56" s="33">
        <f t="shared" si="4"/>
        <v>25736.699999999997</v>
      </c>
      <c r="H56" s="34">
        <f t="shared" si="20"/>
        <v>0.63384820251046747</v>
      </c>
      <c r="I56" s="33">
        <v>42207.199999999997</v>
      </c>
      <c r="J56" s="33">
        <f t="shared" si="18"/>
        <v>2345.8000000000029</v>
      </c>
      <c r="K56" s="46">
        <f t="shared" si="21"/>
        <v>1.0555781951894465</v>
      </c>
      <c r="L56" s="1"/>
    </row>
    <row r="57" spans="1:12" ht="39" customHeight="1" thickBot="1" x14ac:dyDescent="0.25">
      <c r="A57" s="19">
        <v>53</v>
      </c>
      <c r="B57" s="30" t="s">
        <v>122</v>
      </c>
      <c r="C57" s="31" t="s">
        <v>18</v>
      </c>
      <c r="D57" s="31"/>
      <c r="E57" s="23">
        <f>SUM(E58)</f>
        <v>32553.200000000001</v>
      </c>
      <c r="F57" s="23">
        <f>SUM(F58)</f>
        <v>0</v>
      </c>
      <c r="G57" s="23">
        <f t="shared" si="4"/>
        <v>32553.200000000001</v>
      </c>
      <c r="H57" s="24">
        <f t="shared" si="20"/>
        <v>0</v>
      </c>
      <c r="I57" s="23">
        <f>SUM(I58)</f>
        <v>0</v>
      </c>
      <c r="J57" s="23">
        <f t="shared" si="18"/>
        <v>0</v>
      </c>
      <c r="K57" s="25" t="s">
        <v>98</v>
      </c>
      <c r="L57" s="12"/>
    </row>
    <row r="58" spans="1:12" s="12" customFormat="1" ht="40.5" customHeight="1" thickBot="1" x14ac:dyDescent="0.25">
      <c r="A58" s="17">
        <v>54</v>
      </c>
      <c r="B58" s="7" t="s">
        <v>123</v>
      </c>
      <c r="C58" s="8" t="s">
        <v>18</v>
      </c>
      <c r="D58" s="8" t="s">
        <v>5</v>
      </c>
      <c r="E58" s="39">
        <v>32553.200000000001</v>
      </c>
      <c r="F58" s="48">
        <v>0</v>
      </c>
      <c r="G58" s="33">
        <f t="shared" si="4"/>
        <v>32553.200000000001</v>
      </c>
      <c r="H58" s="34">
        <f>F58/E58</f>
        <v>0</v>
      </c>
      <c r="I58" s="33">
        <v>0</v>
      </c>
      <c r="J58" s="33">
        <f t="shared" si="18"/>
        <v>0</v>
      </c>
      <c r="K58" s="46" t="s">
        <v>98</v>
      </c>
      <c r="L58" s="1"/>
    </row>
    <row r="59" spans="1:12" ht="35.25" customHeight="1" thickBot="1" x14ac:dyDescent="0.25">
      <c r="A59" s="19">
        <v>55</v>
      </c>
      <c r="B59" s="30" t="s">
        <v>58</v>
      </c>
      <c r="C59" s="31"/>
      <c r="D59" s="31"/>
      <c r="E59" s="23">
        <f>E5+E14+E16+E18+E25+E30+E33+E40+E43+E45+E50+E55+E57</f>
        <v>14530425.4</v>
      </c>
      <c r="F59" s="23">
        <f>F5+F14+F16+F18+F25+F30+F33+F40+F43+F45+F50+F55+F57</f>
        <v>10066315.399999999</v>
      </c>
      <c r="G59" s="23">
        <f>E59-F59</f>
        <v>4464110.0000000019</v>
      </c>
      <c r="H59" s="24">
        <f>F59/E59</f>
        <v>0.69277499611263949</v>
      </c>
      <c r="I59" s="23">
        <f>I5+I14+I16+I18+I25+I30+I33+I40+I43+I45+I50+I55+I57</f>
        <v>8352903.7999999998</v>
      </c>
      <c r="J59" s="23">
        <f t="shared" si="18"/>
        <v>1713411.5999999987</v>
      </c>
      <c r="K59" s="25">
        <f>F59/I59</f>
        <v>1.2051276587191151</v>
      </c>
      <c r="L59" s="12"/>
    </row>
    <row r="60" spans="1:12" s="12" customFormat="1" ht="45" customHeight="1" x14ac:dyDescent="0.2">
      <c r="A60" s="37"/>
      <c r="B60" s="38"/>
      <c r="C60" s="3"/>
      <c r="D60" s="3"/>
      <c r="E60" s="3"/>
      <c r="F60" s="10"/>
      <c r="G60" s="10"/>
      <c r="H60" s="1"/>
      <c r="I60" s="10"/>
      <c r="J60" s="10"/>
      <c r="K60" s="3"/>
      <c r="L60" s="1"/>
    </row>
    <row r="61" spans="1:12" ht="46.5" customHeight="1" x14ac:dyDescent="0.2">
      <c r="A61" s="101" t="s">
        <v>124</v>
      </c>
      <c r="B61" s="101"/>
      <c r="C61" s="101"/>
      <c r="D61" s="101"/>
      <c r="E61" s="101"/>
      <c r="F61" s="101"/>
      <c r="G61" s="101"/>
      <c r="H61" s="101"/>
      <c r="I61" s="101"/>
      <c r="J61" s="101"/>
      <c r="K61" s="101"/>
    </row>
    <row r="62" spans="1:12" ht="36.75" customHeight="1" x14ac:dyDescent="0.2">
      <c r="I62" s="11"/>
    </row>
  </sheetData>
  <mergeCells count="3">
    <mergeCell ref="A1:B1"/>
    <mergeCell ref="A3:A4"/>
    <mergeCell ref="A61:K61"/>
  </mergeCells>
  <pageMargins left="1.3779527559055118" right="0.39370078740157483" top="0.78740157480314965" bottom="0.78740157480314965" header="0.31496062992125984" footer="0.31496062992125984"/>
  <pageSetup paperSize="9" scale="3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доходы</vt:lpstr>
      <vt:lpstr>расходы</vt:lpstr>
      <vt:lpstr>расходы!Заголовки_для_печати</vt:lpstr>
      <vt:lpstr>доходы!Область_печати</vt:lpstr>
      <vt:lpstr>расходы!Область_печати</vt:lpstr>
    </vt:vector>
  </TitlesOfParts>
  <Company>Финуправление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Акинфеева</dc:creator>
  <cp:lastModifiedBy>Куприянова Анна Алексеевна</cp:lastModifiedBy>
  <cp:lastPrinted>2021-04-30T08:00:27Z</cp:lastPrinted>
  <dcterms:created xsi:type="dcterms:W3CDTF">2008-06-10T05:32:17Z</dcterms:created>
  <dcterms:modified xsi:type="dcterms:W3CDTF">2023-10-24T10:44:12Z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374272043</vt:i4>
  </property>
  <property fmtid="{D5CDD505-2E9C-101B-9397-08002B2CF9AE}" pid="3" name="_NewReviewCycle">
    <vt:lpwstr/>
  </property>
  <property fmtid="{D5CDD505-2E9C-101B-9397-08002B2CF9AE}" pid="4" name="_EmailSubject">
    <vt:lpwstr>для открытого бюджета</vt:lpwstr>
  </property>
  <property fmtid="{D5CDD505-2E9C-101B-9397-08002B2CF9AE}" pid="5" name="_AuthorEmail">
    <vt:lpwstr>akinfieva.si@cherepovetscity.ru</vt:lpwstr>
  </property>
  <property fmtid="{D5CDD505-2E9C-101B-9397-08002B2CF9AE}" pid="6" name="_AuthorEmailDisplayName">
    <vt:lpwstr>Акинфиева Светлана Игоревна</vt:lpwstr>
  </property>
  <property fmtid="{D5CDD505-2E9C-101B-9397-08002B2CF9AE}" pid="7" name="_ReviewingToolsShownOnce">
    <vt:lpwstr/>
  </property>
</Properties>
</file>