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04.20\каб_229_бюджет\Исполнение бюджета\2023 год\ИСПОЛНЕНИЕ за 2023 год\САЙТ - Проект, Бюджет для граждан и прочее\"/>
    </mc:Choice>
  </mc:AlternateContent>
  <xr:revisionPtr revIDLastSave="0" documentId="13_ncr:1_{0D62B92B-98FD-4025-AB5A-F29064BB2D6B}" xr6:coauthVersionLast="45" xr6:coauthVersionMax="45" xr10:uidLastSave="{00000000-0000-0000-0000-000000000000}"/>
  <bookViews>
    <workbookView xWindow="-120" yWindow="-120" windowWidth="29040" windowHeight="15840" tabRatio="548" xr2:uid="{00000000-000D-0000-FFFF-FFFF00000000}"/>
  </bookViews>
  <sheets>
    <sheet name="Сведения" sheetId="1" r:id="rId1"/>
  </sheets>
  <definedNames>
    <definedName name="_xlnm._FilterDatabase" localSheetId="0" hidden="1">Сведения!$B$4:$Q$60</definedName>
    <definedName name="_xlnm.Print_Titles" localSheetId="0">Сведения!$4:$4</definedName>
    <definedName name="Код_КВР">#REF!</definedName>
    <definedName name="Код_КЦСР">#REF!</definedName>
    <definedName name="Код_ППП">#REF!</definedName>
    <definedName name="Код_ПР">#REF!</definedName>
    <definedName name="Код_Раздел">#REF!</definedName>
    <definedName name="_xlnm.Print_Area" localSheetId="0">Сведения!$A$1:$O$60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1" l="1"/>
  <c r="N60" i="1" l="1"/>
  <c r="M60" i="1"/>
  <c r="L60" i="1"/>
  <c r="K60" i="1"/>
  <c r="J60" i="1"/>
  <c r="I60" i="1"/>
  <c r="N59" i="1"/>
  <c r="M59" i="1"/>
  <c r="L59" i="1"/>
  <c r="K59" i="1"/>
  <c r="I59" i="1"/>
  <c r="N58" i="1"/>
  <c r="M58" i="1"/>
  <c r="L58" i="1"/>
  <c r="K58" i="1"/>
  <c r="I58" i="1"/>
  <c r="N57" i="1"/>
  <c r="M57" i="1"/>
  <c r="L57" i="1"/>
  <c r="K57" i="1"/>
  <c r="J57" i="1"/>
  <c r="I57" i="1"/>
  <c r="N56" i="1"/>
  <c r="M56" i="1"/>
  <c r="L56" i="1"/>
  <c r="K56" i="1"/>
  <c r="J56" i="1"/>
  <c r="I56" i="1"/>
  <c r="N55" i="1"/>
  <c r="M55" i="1"/>
  <c r="L55" i="1"/>
  <c r="K55" i="1"/>
  <c r="J55" i="1"/>
  <c r="I55" i="1"/>
  <c r="N54" i="1"/>
  <c r="M54" i="1"/>
  <c r="L54" i="1"/>
  <c r="K54" i="1"/>
  <c r="J54" i="1"/>
  <c r="I54" i="1"/>
  <c r="N53" i="1"/>
  <c r="M53" i="1"/>
  <c r="L53" i="1"/>
  <c r="K53" i="1"/>
  <c r="J53" i="1"/>
  <c r="I53" i="1"/>
  <c r="N52" i="1"/>
  <c r="M52" i="1"/>
  <c r="L52" i="1"/>
  <c r="K52" i="1"/>
  <c r="J52" i="1"/>
  <c r="I52" i="1"/>
  <c r="N51" i="1"/>
  <c r="M51" i="1"/>
  <c r="L51" i="1"/>
  <c r="K51" i="1"/>
  <c r="J51" i="1"/>
  <c r="I51" i="1"/>
  <c r="N50" i="1"/>
  <c r="M50" i="1"/>
  <c r="L50" i="1"/>
  <c r="K50" i="1"/>
  <c r="J50" i="1"/>
  <c r="I50" i="1"/>
  <c r="N49" i="1"/>
  <c r="M49" i="1"/>
  <c r="L49" i="1"/>
  <c r="K49" i="1"/>
  <c r="J49" i="1"/>
  <c r="I49" i="1"/>
  <c r="N48" i="1"/>
  <c r="M48" i="1"/>
  <c r="L48" i="1"/>
  <c r="K48" i="1"/>
  <c r="J48" i="1"/>
  <c r="I48" i="1"/>
  <c r="N47" i="1"/>
  <c r="M47" i="1"/>
  <c r="L47" i="1"/>
  <c r="K47" i="1"/>
  <c r="J47" i="1"/>
  <c r="I47" i="1"/>
  <c r="N46" i="1"/>
  <c r="M46" i="1"/>
  <c r="L46" i="1"/>
  <c r="K46" i="1"/>
  <c r="J46" i="1"/>
  <c r="I46" i="1"/>
  <c r="N45" i="1"/>
  <c r="M45" i="1"/>
  <c r="L45" i="1"/>
  <c r="K45" i="1"/>
  <c r="J45" i="1"/>
  <c r="I45" i="1"/>
  <c r="N44" i="1"/>
  <c r="M44" i="1"/>
  <c r="L44" i="1"/>
  <c r="K44" i="1"/>
  <c r="J44" i="1"/>
  <c r="I44" i="1"/>
  <c r="N43" i="1"/>
  <c r="M43" i="1"/>
  <c r="L43" i="1"/>
  <c r="K43" i="1"/>
  <c r="J43" i="1"/>
  <c r="I43" i="1"/>
  <c r="N42" i="1"/>
  <c r="M42" i="1"/>
  <c r="L42" i="1"/>
  <c r="K42" i="1"/>
  <c r="J42" i="1"/>
  <c r="I42" i="1"/>
  <c r="N41" i="1"/>
  <c r="M41" i="1"/>
  <c r="L41" i="1"/>
  <c r="K41" i="1"/>
  <c r="J41" i="1"/>
  <c r="I41" i="1"/>
  <c r="N40" i="1"/>
  <c r="M40" i="1"/>
  <c r="K40" i="1"/>
  <c r="J40" i="1"/>
  <c r="I40" i="1"/>
  <c r="N39" i="1"/>
  <c r="M39" i="1"/>
  <c r="L39" i="1"/>
  <c r="K39" i="1"/>
  <c r="J39" i="1"/>
  <c r="I39" i="1"/>
  <c r="N38" i="1"/>
  <c r="M38" i="1"/>
  <c r="L38" i="1"/>
  <c r="K38" i="1"/>
  <c r="J38" i="1"/>
  <c r="I38" i="1"/>
  <c r="N37" i="1"/>
  <c r="M37" i="1"/>
  <c r="L37" i="1"/>
  <c r="K37" i="1"/>
  <c r="J37" i="1"/>
  <c r="I37" i="1"/>
  <c r="N36" i="1"/>
  <c r="M36" i="1"/>
  <c r="L36" i="1"/>
  <c r="K36" i="1"/>
  <c r="J36" i="1"/>
  <c r="I36" i="1"/>
  <c r="N35" i="1"/>
  <c r="M35" i="1"/>
  <c r="L35" i="1"/>
  <c r="K35" i="1"/>
  <c r="J35" i="1"/>
  <c r="I35" i="1"/>
  <c r="N34" i="1"/>
  <c r="M34" i="1"/>
  <c r="L34" i="1"/>
  <c r="K34" i="1"/>
  <c r="J34" i="1"/>
  <c r="I34" i="1"/>
  <c r="N33" i="1"/>
  <c r="M33" i="1"/>
  <c r="L33" i="1"/>
  <c r="K33" i="1"/>
  <c r="J33" i="1"/>
  <c r="I33" i="1"/>
  <c r="N32" i="1"/>
  <c r="M32" i="1"/>
  <c r="L32" i="1"/>
  <c r="K32" i="1"/>
  <c r="I32" i="1"/>
  <c r="N31" i="1"/>
  <c r="M31" i="1"/>
  <c r="L31" i="1"/>
  <c r="K31" i="1"/>
  <c r="J31" i="1"/>
  <c r="I31" i="1"/>
  <c r="N30" i="1"/>
  <c r="M30" i="1"/>
  <c r="L30" i="1"/>
  <c r="K30" i="1"/>
  <c r="J30" i="1"/>
  <c r="I30" i="1"/>
  <c r="N29" i="1"/>
  <c r="M29" i="1"/>
  <c r="L29" i="1"/>
  <c r="K29" i="1"/>
  <c r="J29" i="1"/>
  <c r="I29" i="1"/>
  <c r="N28" i="1"/>
  <c r="M28" i="1"/>
  <c r="L28" i="1"/>
  <c r="K28" i="1"/>
  <c r="I28" i="1"/>
  <c r="N27" i="1"/>
  <c r="M27" i="1"/>
  <c r="L27" i="1"/>
  <c r="K27" i="1"/>
  <c r="J27" i="1"/>
  <c r="I27" i="1"/>
  <c r="N26" i="1"/>
  <c r="M26" i="1"/>
  <c r="L26" i="1"/>
  <c r="K26" i="1"/>
  <c r="J26" i="1"/>
  <c r="I26" i="1"/>
  <c r="N25" i="1"/>
  <c r="M25" i="1"/>
  <c r="L25" i="1"/>
  <c r="K25" i="1"/>
  <c r="J25" i="1"/>
  <c r="I25" i="1"/>
  <c r="N24" i="1"/>
  <c r="M24" i="1"/>
  <c r="L24" i="1"/>
  <c r="K24" i="1"/>
  <c r="J24" i="1"/>
  <c r="I24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L21" i="1"/>
  <c r="K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M16" i="1"/>
  <c r="K16" i="1"/>
  <c r="I16" i="1"/>
  <c r="M15" i="1"/>
  <c r="K15" i="1"/>
  <c r="I15" i="1"/>
  <c r="N14" i="1"/>
  <c r="M14" i="1"/>
  <c r="L14" i="1"/>
  <c r="K14" i="1"/>
  <c r="J14" i="1"/>
  <c r="I14" i="1"/>
  <c r="N13" i="1"/>
  <c r="M13" i="1"/>
  <c r="L13" i="1"/>
  <c r="K13" i="1"/>
  <c r="I13" i="1"/>
  <c r="M12" i="1"/>
  <c r="K12" i="1"/>
  <c r="J12" i="1"/>
  <c r="I12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N8" i="1"/>
  <c r="M8" i="1"/>
  <c r="L8" i="1"/>
  <c r="K8" i="1"/>
  <c r="J8" i="1"/>
  <c r="I8" i="1"/>
  <c r="L7" i="1" l="1"/>
  <c r="F60" i="1"/>
  <c r="E60" i="1"/>
  <c r="E15" i="1"/>
  <c r="H15" i="1"/>
  <c r="G15" i="1"/>
  <c r="F15" i="1"/>
  <c r="H31" i="1"/>
  <c r="G31" i="1"/>
  <c r="F31" i="1"/>
  <c r="E31" i="1"/>
  <c r="E58" i="1" l="1"/>
  <c r="E56" i="1"/>
  <c r="E51" i="1"/>
  <c r="E46" i="1"/>
  <c r="E44" i="1"/>
  <c r="E41" i="1"/>
  <c r="E34" i="1"/>
  <c r="E26" i="1"/>
  <c r="E19" i="1"/>
  <c r="E17" i="1"/>
  <c r="E6" i="1"/>
  <c r="K7" i="1" l="1"/>
  <c r="N7" i="1" l="1"/>
  <c r="M7" i="1"/>
  <c r="J7" i="1"/>
  <c r="I7" i="1"/>
  <c r="F19" i="1" l="1"/>
  <c r="G19" i="1"/>
  <c r="H19" i="1"/>
  <c r="G6" i="1"/>
  <c r="F6" i="1"/>
  <c r="H6" i="1"/>
  <c r="H17" i="1"/>
  <c r="G17" i="1"/>
  <c r="F17" i="1"/>
  <c r="L6" i="1" l="1"/>
  <c r="F51" i="1"/>
  <c r="G26" i="1" l="1"/>
  <c r="J6" i="1" l="1"/>
  <c r="N6" i="1" l="1"/>
  <c r="M6" i="1"/>
  <c r="I6" i="1"/>
  <c r="K6" i="1"/>
  <c r="G34" i="1" l="1"/>
  <c r="G58" i="1" l="1"/>
  <c r="H58" i="1"/>
  <c r="G56" i="1"/>
  <c r="H56" i="1"/>
  <c r="G51" i="1"/>
  <c r="H51" i="1"/>
  <c r="G46" i="1"/>
  <c r="H46" i="1"/>
  <c r="G44" i="1"/>
  <c r="H44" i="1"/>
  <c r="G41" i="1"/>
  <c r="H41" i="1"/>
  <c r="H34" i="1"/>
  <c r="H26" i="1"/>
  <c r="F44" i="1"/>
  <c r="F41" i="1"/>
  <c r="F26" i="1"/>
  <c r="F58" i="1"/>
  <c r="F56" i="1"/>
  <c r="F46" i="1"/>
  <c r="F34" i="1"/>
  <c r="G60" i="1" l="1"/>
  <c r="H60" i="1"/>
</calcChain>
</file>

<file path=xl/sharedStrings.xml><?xml version="1.0" encoding="utf-8"?>
<sst xmlns="http://schemas.openxmlformats.org/spreadsheetml/2006/main" count="198" uniqueCount="104">
  <si>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</si>
  <si>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</si>
  <si>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</si>
  <si>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</si>
  <si>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</si>
  <si>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</si>
  <si>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</si>
  <si>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населения</t>
  </si>
  <si>
    <t>Дорожное хозяйство (дорожные фонды)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</si>
  <si>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</si>
  <si>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</si>
  <si>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</si>
  <si>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</si>
  <si>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</si>
  <si>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</si>
  <si>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</si>
  <si>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</si>
  <si>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</si>
  <si>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</si>
  <si>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07</t>
  </si>
  <si>
    <t>12</t>
  </si>
  <si>
    <t>Периодическая печать и издательства</t>
  </si>
  <si>
    <t>Резервные фонды</t>
  </si>
  <si>
    <t>Общеэкономические вопросы</t>
  </si>
  <si>
    <t>Охрана семьи и детства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</si>
  <si>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</si>
  <si>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</si>
  <si>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</si>
  <si>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</si>
  <si>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</si>
  <si>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</si>
  <si>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</si>
  <si>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</si>
  <si>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</si>
  <si>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</si>
  <si>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</si>
  <si>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</si>
  <si>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</si>
  <si>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</si>
  <si>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</si>
  <si>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</si>
  <si>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</si>
  <si>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</si>
  <si>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</si>
  <si>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</si>
  <si>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</si>
  <si>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</si>
  <si>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</si>
  <si>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</si>
  <si>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</si>
  <si>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</si>
  <si>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</si>
  <si>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</si>
  <si>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</si>
  <si>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</si>
  <si>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</si>
  <si>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</si>
  <si>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Транспорт</t>
  </si>
  <si>
    <t>Судебная система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</si>
  <si>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</si>
  <si>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</si>
  <si>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</si>
  <si>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</si>
  <si>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Спорт высших достижений</t>
  </si>
  <si>
    <t>Причины отклонений на 10% и более от первоначально утвержденного плана</t>
  </si>
  <si>
    <t>Водное хозяйство</t>
  </si>
  <si>
    <t>№ п/п</t>
  </si>
  <si>
    <t>Коммунальное хозяйство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</si>
  <si>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</si>
  <si>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</si>
  <si>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>Защита населения и территории от чрезвычайных ситуаций природного и техногенного характера, пожарная безопасность</t>
  </si>
  <si>
    <t>-</t>
  </si>
  <si>
    <t>Увеличение в связи с выделением средств из  областного бюджета на осуществление деятельности по обращению с животными без владельцев</t>
  </si>
  <si>
    <t xml:space="preserve">Увеличение для оплаты капитального ремонта в муниципальных загородных оздоровительных лагерях </t>
  </si>
  <si>
    <t xml:space="preserve">Уменьшение по обучению работников бюджетной сферы в связи с посещением бесплатных онлайн-семинаров, самостоятельным изучением законодательства, отменой обучения  </t>
  </si>
  <si>
    <t>Исполнение за 2022 год</t>
  </si>
  <si>
    <t>Уменьшение в связи с экономией по мероприятию "Повышение престижа муниципальной службы в городе" в связи с уменьшением количества получателей</t>
  </si>
  <si>
    <t>Сведения о фактически произведенных расходах за 2023 год по разделам и подразделам классификации расходов бюджетов
в сравнении с первоначально утвержденными решением о бюджете значениями и с уточненными значениями с учетом внесенных изменений и фактическими расходами за 2022 год</t>
  </si>
  <si>
    <t>Исполнение за 2023 год</t>
  </si>
  <si>
    <t>Отклонение исполнения за 2023 год от исполнения за 2022 год</t>
  </si>
  <si>
    <t>% исполнения за 2023 год к исполнению за 2022 год</t>
  </si>
  <si>
    <t>Отклонение исполнения за 2023 год от первоначально утвержденного плана</t>
  </si>
  <si>
    <t>% исполнения за 2023 год от первоначально утвержденного плана</t>
  </si>
  <si>
    <t>Отклонение исполнения за 2023 год от уточненного плана</t>
  </si>
  <si>
    <t>% исполнения за 2023 год от уточненного плана</t>
  </si>
  <si>
    <t>Утверждено в первоначальной редакции решения о бюджете на 2022 год
(решение ЧГД от 13.12.2022 № 165)</t>
  </si>
  <si>
    <t>Сбор, удаление отходов и очистка сточных вод</t>
  </si>
  <si>
    <t>НАЦИОНАЛЬНАЯ ОБОРОНА</t>
  </si>
  <si>
    <t>Мобилизационная и вневойсковая подготовка</t>
  </si>
  <si>
    <t xml:space="preserve">Увеличение для оплаты расходов по опубликованию муниципальных правовых актов, конкурсной документации муниципальных заказчиков, изготовлению и размещению других материалов по вопросам местного значения, проведения конкурсов видеороликов о городе, социологических исследований, также увеличение по платным услугам, также фонду оплаты труда </t>
  </si>
  <si>
    <t xml:space="preserve">Уменьшение по закупке оборудования для создания "умных" спортивных площадок по уведомлению областного департамента Вологодской области, проведения ремонта муниципальных объектов физической культуры и спорта, функционирования отдела адаптивной физической культуры. Кроме того, увеличение средств на заработную плату (МРОТ)  </t>
  </si>
  <si>
    <t>Уменьшение в связи с уменьшением количества получателей выплат и фактическим количеством дней посещений воспитанниками, кроме того, выплаты носят заявительный характер</t>
  </si>
  <si>
    <t>Утверждено в окончательной  редакции решения о бюджете на 2022 год
(решение ЧГД от 19.12.2023 №156) с учетом уведомлений вышестоящих департаментов области - сводной бюджетной росписи</t>
  </si>
  <si>
    <t xml:space="preserve">Увеличение для проведения капитального ремонта Музея Природы, включая создание экспозиций, проведения городских культурно-массовых мероприятий, приобретения основных средств, проведения организационно-штатных мероприятий в учреждениях сферы. Кроме того, увеличение средств на заработную плату на выполнение Указов Президента, МРОТ  </t>
  </si>
  <si>
    <t>Увеличение для укрепления материально-технической базы образовательных учреждений, включая проведение ремонтов</t>
  </si>
  <si>
    <t>Увеличение для проведения городских мероприятий с молодежью</t>
  </si>
  <si>
    <t>Уменьшение для перераспределения средств на приоритетные мероприятия, т.к. расходы по обслуживанию муниципального долга осуществлялись на уплату процентов по бюджетному кредиту по более низкой ставке</t>
  </si>
  <si>
    <t>Увеличение расходов на благоустройство и повышение внешней привлекательности города, включая украшение города</t>
  </si>
  <si>
    <t>Увеличение расходов на возмещение затрат муниципальным унитарным предприятиям города в связи с оказанием услуг по эксплуатации электрических сетей ввиду выплат, связанных с заключением контракта о прохождении военной службы в зоне специальной военной операции</t>
  </si>
  <si>
    <t>Увеличение для приобретения и установки систем видеонаблюдения с сервером</t>
  </si>
  <si>
    <t>Увеличение связано с предоставлением субсидий МУП "Автоколонна №1456"</t>
  </si>
  <si>
    <t>Увеличение по фондам оплаты труда МБУ "СПАС", МКУ "ЦЗНТЧС", включая обеспечение деятельности Управ</t>
  </si>
  <si>
    <t>Увеличение для закупки товаров, работ, услуг по дополнительно принятому полномочию в соответствии с решением Череповецкой городской Думы от 25.10.2022 № 127 "О наделении полномочиями"</t>
  </si>
  <si>
    <t>Увеличение на возмещение затрат, связанных с размещением и питанием лиц, прибывших в экстренном порядке, содержание имущества казны, включая ремонты зданий и помещений, разработку ПСД, приобретение основных средств; проведение организационно-штатных мероприятий; обеспечение функционирования управ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</si>
</sst>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3" fillId="0" borderId="0"/>
    <xf numFmtId="0" fontId="8" fillId="0" borderId="0"/>
    <xf numFmtId="0" fontId="6" fillId="0" borderId="0"/>
    <xf numFmtId="0" fontId="3" fillId="0" borderId="0"/>
    <xf numFmtId="0" fontId="7" fillId="0" borderId="0"/>
    <xf numFmtId="0" fontId="9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Alignment="1">
      <alignment vertical="center"/>
    </xf>
    <xf numFmtId="1" fontId="2" fillId="0" borderId="1" xfId="0" applyNumberFormat="1" applyFont="1" applyFill="1" applyBorder="1" applyAlignment="1">
      <alignment horizontal="justify" vertical="center" wrapText="1"/>
    </xf>
    <xf numFmtId="0" fontId="2" fillId="0" borderId="1" xfId="7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3" borderId="1" xfId="0" applyNumberFormat="1" applyFont="1" applyFill="1" applyBorder="1" applyAlignment="1" applyProtection="1">
      <alignment horizontal="justify" vertical="center" wrapText="1"/>
    </xf>
    <xf numFmtId="49" fontId="13" fillId="3" borderId="1" xfId="0" applyNumberFormat="1" applyFont="1" applyFill="1" applyBorder="1" applyAlignment="1" applyProtection="1">
      <alignment horizontal="center" vertical="center"/>
    </xf>
    <xf numFmtId="164" fontId="13" fillId="3" borderId="1" xfId="0" applyNumberFormat="1" applyFont="1" applyFill="1" applyBorder="1" applyAlignment="1" applyProtection="1">
      <alignment horizontal="right" vertical="center"/>
    </xf>
    <xf numFmtId="165" fontId="13" fillId="3" borderId="1" xfId="0" applyNumberFormat="1" applyFont="1" applyFill="1" applyBorder="1" applyAlignment="1" applyProtection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32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Обычный" xfId="0" builtinId="0"/>
    <cellStyle name="Обычный 10" xfId="5" xr:uid="{00000000-0005-0000-0000-000005000000}"/>
    <cellStyle name="Обычный 11" xfId="6" xr:uid="{00000000-0005-0000-0000-000006000000}"/>
    <cellStyle name="Обычный 11 2" xfId="26" xr:uid="{00000000-0005-0000-0000-000007000000}"/>
    <cellStyle name="Обычный 12" xfId="24" xr:uid="{00000000-0005-0000-0000-000008000000}"/>
    <cellStyle name="Обычный 12 2" xfId="31" xr:uid="{00000000-0005-0000-0000-000009000000}"/>
    <cellStyle name="Обычный 13" xfId="25" xr:uid="{00000000-0005-0000-0000-00000A000000}"/>
    <cellStyle name="Обычный 2" xfId="7" xr:uid="{00000000-0005-0000-0000-00000B000000}"/>
    <cellStyle name="Обычный 2 2" xfId="8" xr:uid="{00000000-0005-0000-0000-00000C000000}"/>
    <cellStyle name="Обычный 2 2 2" xfId="9" xr:uid="{00000000-0005-0000-0000-00000D000000}"/>
    <cellStyle name="Обычный 2 2 3" xfId="10" xr:uid="{00000000-0005-0000-0000-00000E000000}"/>
    <cellStyle name="Обычный 2 3" xfId="11" xr:uid="{00000000-0005-0000-0000-00000F000000}"/>
    <cellStyle name="Обычный 2 4" xfId="12" xr:uid="{00000000-0005-0000-0000-000010000000}"/>
    <cellStyle name="Обычный 2 5" xfId="13" xr:uid="{00000000-0005-0000-0000-000011000000}"/>
    <cellStyle name="Обычный 3" xfId="14" xr:uid="{00000000-0005-0000-0000-000012000000}"/>
    <cellStyle name="Обычный 4" xfId="15" xr:uid="{00000000-0005-0000-0000-000013000000}"/>
    <cellStyle name="Обычный 5" xfId="16" xr:uid="{00000000-0005-0000-0000-000014000000}"/>
    <cellStyle name="Обычный 6" xfId="17" xr:uid="{00000000-0005-0000-0000-000015000000}"/>
    <cellStyle name="Обычный 7" xfId="18" xr:uid="{00000000-0005-0000-0000-000016000000}"/>
    <cellStyle name="Обычный 8" xfId="19" xr:uid="{00000000-0005-0000-0000-000017000000}"/>
    <cellStyle name="Обычный 8 2" xfId="20" xr:uid="{00000000-0005-0000-0000-000018000000}"/>
    <cellStyle name="Обычный 8 2 2" xfId="21" xr:uid="{00000000-0005-0000-0000-000019000000}"/>
    <cellStyle name="Обычный 8 2 2 2" xfId="29" xr:uid="{00000000-0005-0000-0000-00001A000000}"/>
    <cellStyle name="Обычный 8 2 3" xfId="28" xr:uid="{00000000-0005-0000-0000-00001B000000}"/>
    <cellStyle name="Обычный 8 3" xfId="22" xr:uid="{00000000-0005-0000-0000-00001C000000}"/>
    <cellStyle name="Обычный 8 3 2" xfId="30" xr:uid="{00000000-0005-0000-0000-00001D000000}"/>
    <cellStyle name="Обычный 8 4" xfId="27" xr:uid="{00000000-0005-0000-0000-00001E000000}"/>
    <cellStyle name="Обычный 9" xfId="23" xr:uid="{00000000-0005-0000-0000-00001F000000}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FF99"/>
    <pageSetUpPr fitToPage="1"/>
  </sheetPr>
  <dimension ref="A1:Q67"/>
  <sheetViews>
    <sheetView tabSelected="1" view="pageBreakPreview" zoomScale="60"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O1"/>
    </sheetView>
  </sheetViews>
  <sheetFormatPr defaultColWidth="9.140625" defaultRowHeight="16.5" x14ac:dyDescent="0.2"/>
  <cols>
    <col min="1" max="1" width="6.28515625" style="2" customWidth="1"/>
    <col min="2" max="2" width="69" style="10" customWidth="1"/>
    <col min="3" max="3" width="11" style="2" customWidth="1"/>
    <col min="4" max="4" width="9.28515625" style="2" customWidth="1"/>
    <col min="5" max="5" width="16.5703125" style="2" customWidth="1"/>
    <col min="6" max="6" width="23.7109375" style="2" customWidth="1"/>
    <col min="7" max="7" width="29.85546875" style="2" customWidth="1"/>
    <col min="8" max="9" width="17.28515625" style="2" customWidth="1"/>
    <col min="10" max="11" width="16.5703125" style="2" customWidth="1"/>
    <col min="12" max="13" width="20.5703125" style="2" customWidth="1"/>
    <col min="14" max="14" width="19.5703125" style="2" customWidth="1"/>
    <col min="15" max="15" width="94.42578125" style="21" customWidth="1"/>
    <col min="16" max="16" width="13.140625" style="2" customWidth="1"/>
    <col min="17" max="17" width="18.42578125" style="2" customWidth="1"/>
    <col min="18" max="16384" width="9.140625" style="2"/>
  </cols>
  <sheetData>
    <row r="1" spans="1:17" ht="39" customHeight="1" x14ac:dyDescent="0.2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7" x14ac:dyDescent="0.2">
      <c r="B2" s="11"/>
      <c r="C2" s="12"/>
      <c r="D2" s="12"/>
    </row>
    <row r="3" spans="1:17" x14ac:dyDescent="0.2">
      <c r="B3" s="11"/>
      <c r="C3" s="12"/>
      <c r="D3" s="13"/>
      <c r="E3" s="13"/>
      <c r="H3" s="13"/>
      <c r="I3" s="13"/>
      <c r="J3" s="13"/>
      <c r="K3" s="13"/>
      <c r="O3" s="22" t="s">
        <v>56</v>
      </c>
    </row>
    <row r="4" spans="1:17" ht="164.25" customHeight="1" x14ac:dyDescent="0.2">
      <c r="A4" s="51" t="s">
        <v>66</v>
      </c>
      <c r="B4" s="1" t="s">
        <v>25</v>
      </c>
      <c r="C4" s="1" t="s">
        <v>26</v>
      </c>
      <c r="D4" s="1" t="s">
        <v>27</v>
      </c>
      <c r="E4" s="8" t="s">
        <v>75</v>
      </c>
      <c r="F4" s="47" t="s">
        <v>85</v>
      </c>
      <c r="G4" s="47" t="s">
        <v>92</v>
      </c>
      <c r="H4" s="8" t="s">
        <v>78</v>
      </c>
      <c r="I4" s="8" t="s">
        <v>79</v>
      </c>
      <c r="J4" s="8" t="s">
        <v>80</v>
      </c>
      <c r="K4" s="8" t="s">
        <v>81</v>
      </c>
      <c r="L4" s="44" t="s">
        <v>82</v>
      </c>
      <c r="M4" s="44" t="s">
        <v>83</v>
      </c>
      <c r="N4" s="44" t="s">
        <v>84</v>
      </c>
      <c r="O4" s="8" t="s">
        <v>64</v>
      </c>
    </row>
    <row r="5" spans="1:17" x14ac:dyDescent="0.2">
      <c r="A5" s="51"/>
      <c r="B5" s="25">
        <v>1</v>
      </c>
      <c r="C5" s="25">
        <v>2</v>
      </c>
      <c r="D5" s="25">
        <v>3</v>
      </c>
      <c r="E5" s="26">
        <v>4</v>
      </c>
      <c r="F5" s="25">
        <v>5</v>
      </c>
      <c r="G5" s="25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</row>
    <row r="6" spans="1:17" s="30" customFormat="1" x14ac:dyDescent="0.2">
      <c r="A6" s="27">
        <v>1</v>
      </c>
      <c r="B6" s="33" t="s">
        <v>28</v>
      </c>
      <c r="C6" s="34" t="s">
        <v>29</v>
      </c>
      <c r="D6" s="34"/>
      <c r="E6" s="35">
        <f>SUM(E7:E14)</f>
        <v>970623.7</v>
      </c>
      <c r="F6" s="35">
        <f>SUM(F7:F14)</f>
        <v>853669.39999999991</v>
      </c>
      <c r="G6" s="35">
        <f>SUM(G7:G14)</f>
        <v>1141626.6000000001</v>
      </c>
      <c r="H6" s="35">
        <f>SUM(H7:H14)</f>
        <v>1121166.8999999999</v>
      </c>
      <c r="I6" s="35">
        <f t="shared" ref="I6" si="0">H6-E6</f>
        <v>150543.19999999995</v>
      </c>
      <c r="J6" s="36">
        <f>H6/E6</f>
        <v>1.1550994479116881</v>
      </c>
      <c r="K6" s="35">
        <f t="shared" ref="K6" si="1">H6-F6</f>
        <v>267497.5</v>
      </c>
      <c r="L6" s="37">
        <f>H6/F6</f>
        <v>1.3133502266802581</v>
      </c>
      <c r="M6" s="35">
        <f t="shared" ref="M6" si="2">H6-G6</f>
        <v>-20459.700000000186</v>
      </c>
      <c r="N6" s="37">
        <f t="shared" ref="N6" si="3">H6/G6</f>
        <v>0.98207846593623505</v>
      </c>
      <c r="O6" s="38"/>
      <c r="Q6" s="31"/>
    </row>
    <row r="7" spans="1:17" ht="43.5" customHeight="1" x14ac:dyDescent="0.2">
      <c r="A7" s="27">
        <v>2</v>
      </c>
      <c r="B7" s="15" t="s">
        <v>43</v>
      </c>
      <c r="C7" s="3" t="s">
        <v>29</v>
      </c>
      <c r="D7" s="3" t="s">
        <v>30</v>
      </c>
      <c r="E7" s="28">
        <v>5968.4</v>
      </c>
      <c r="F7" s="4">
        <v>4756.8999999999996</v>
      </c>
      <c r="G7" s="28">
        <v>5851.9</v>
      </c>
      <c r="H7" s="28">
        <v>5842.2</v>
      </c>
      <c r="I7" s="4">
        <f t="shared" ref="I7" si="4">H7-E7</f>
        <v>-126.19999999999982</v>
      </c>
      <c r="J7" s="5">
        <f t="shared" ref="J7" si="5">H7/E7</f>
        <v>0.97885530460424908</v>
      </c>
      <c r="K7" s="4">
        <f>H7-F7</f>
        <v>1085.3000000000002</v>
      </c>
      <c r="L7" s="5">
        <f>H7/F7</f>
        <v>1.2281527885807986</v>
      </c>
      <c r="M7" s="4">
        <f t="shared" ref="M7" si="6">H7-G7</f>
        <v>-9.6999999999998181</v>
      </c>
      <c r="N7" s="6">
        <f t="shared" ref="N7" si="7">H7/G7</f>
        <v>0.99834241870161833</v>
      </c>
      <c r="O7" s="39"/>
      <c r="P7" s="14"/>
      <c r="Q7" s="14"/>
    </row>
    <row r="8" spans="1:17" ht="60.75" customHeight="1" x14ac:dyDescent="0.2">
      <c r="A8" s="27">
        <v>3</v>
      </c>
      <c r="B8" s="9" t="s">
        <v>6</v>
      </c>
      <c r="C8" s="3" t="s">
        <v>29</v>
      </c>
      <c r="D8" s="3" t="s">
        <v>31</v>
      </c>
      <c r="E8" s="28">
        <v>20593.400000000001</v>
      </c>
      <c r="F8" s="20">
        <v>19538.099999999999</v>
      </c>
      <c r="G8" s="28">
        <v>22924.999999999996</v>
      </c>
      <c r="H8" s="28">
        <v>22692.1</v>
      </c>
      <c r="I8" s="4">
        <f t="shared" ref="I8:I14" si="8">H8-E8</f>
        <v>2098.6999999999971</v>
      </c>
      <c r="J8" s="5">
        <f t="shared" ref="J8:J14" si="9">H8/E8</f>
        <v>1.1019112919673293</v>
      </c>
      <c r="K8" s="4">
        <f t="shared" ref="K8:K14" si="10">H8-F8</f>
        <v>3154</v>
      </c>
      <c r="L8" s="5">
        <f t="shared" ref="L8:L14" si="11">H8/F8</f>
        <v>1.1614281839073399</v>
      </c>
      <c r="M8" s="4">
        <f t="shared" ref="M8:M14" si="12">H8-G8</f>
        <v>-232.89999999999782</v>
      </c>
      <c r="N8" s="6">
        <f t="shared" ref="N8:N14" si="13">H8/G8</f>
        <v>0.98984078516902951</v>
      </c>
      <c r="O8" s="39"/>
      <c r="P8" s="14"/>
      <c r="Q8" s="14"/>
    </row>
    <row r="9" spans="1:17" ht="49.5" x14ac:dyDescent="0.2">
      <c r="A9" s="27">
        <v>4</v>
      </c>
      <c r="B9" s="7" t="s">
        <v>44</v>
      </c>
      <c r="C9" s="3" t="s">
        <v>29</v>
      </c>
      <c r="D9" s="3" t="s">
        <v>32</v>
      </c>
      <c r="E9" s="28">
        <v>180108.2</v>
      </c>
      <c r="F9" s="4">
        <v>172480.19999999998</v>
      </c>
      <c r="G9" s="28">
        <v>185430.3</v>
      </c>
      <c r="H9" s="28">
        <v>185070.3</v>
      </c>
      <c r="I9" s="4">
        <f t="shared" si="8"/>
        <v>4962.0999999999767</v>
      </c>
      <c r="J9" s="5">
        <f t="shared" si="9"/>
        <v>1.027550661213648</v>
      </c>
      <c r="K9" s="4">
        <f t="shared" si="10"/>
        <v>12590.100000000006</v>
      </c>
      <c r="L9" s="5">
        <f t="shared" si="11"/>
        <v>1.0729944654516868</v>
      </c>
      <c r="M9" s="4">
        <f t="shared" si="12"/>
        <v>-360</v>
      </c>
      <c r="N9" s="6">
        <f t="shared" si="13"/>
        <v>0.99805856971595253</v>
      </c>
      <c r="O9" s="39"/>
      <c r="P9" s="14"/>
      <c r="Q9" s="14"/>
    </row>
    <row r="10" spans="1:17" ht="21" customHeight="1" x14ac:dyDescent="0.2">
      <c r="A10" s="27">
        <v>5</v>
      </c>
      <c r="B10" s="7" t="s">
        <v>58</v>
      </c>
      <c r="C10" s="3" t="s">
        <v>29</v>
      </c>
      <c r="D10" s="3" t="s">
        <v>36</v>
      </c>
      <c r="E10" s="28">
        <v>244.6</v>
      </c>
      <c r="F10" s="4">
        <v>7.1</v>
      </c>
      <c r="G10" s="28">
        <v>7.1</v>
      </c>
      <c r="H10" s="28">
        <v>7.1</v>
      </c>
      <c r="I10" s="4">
        <f t="shared" si="8"/>
        <v>-237.5</v>
      </c>
      <c r="J10" s="5">
        <f t="shared" si="9"/>
        <v>2.9026982829108747E-2</v>
      </c>
      <c r="K10" s="4">
        <f t="shared" si="10"/>
        <v>0</v>
      </c>
      <c r="L10" s="5">
        <f t="shared" si="11"/>
        <v>1</v>
      </c>
      <c r="M10" s="4">
        <f t="shared" si="12"/>
        <v>0</v>
      </c>
      <c r="N10" s="6">
        <f t="shared" si="13"/>
        <v>1</v>
      </c>
      <c r="O10" s="39"/>
      <c r="P10" s="14"/>
      <c r="Q10" s="14"/>
    </row>
    <row r="11" spans="1:17" ht="45.75" customHeight="1" x14ac:dyDescent="0.2">
      <c r="A11" s="27">
        <v>6</v>
      </c>
      <c r="B11" s="9" t="s">
        <v>3</v>
      </c>
      <c r="C11" s="3" t="s">
        <v>29</v>
      </c>
      <c r="D11" s="3" t="s">
        <v>33</v>
      </c>
      <c r="E11" s="28">
        <v>53659.6</v>
      </c>
      <c r="F11" s="4">
        <v>54730.899999999994</v>
      </c>
      <c r="G11" s="28">
        <v>57195.999999999993</v>
      </c>
      <c r="H11" s="28">
        <v>56092</v>
      </c>
      <c r="I11" s="4">
        <f t="shared" si="8"/>
        <v>2432.4000000000015</v>
      </c>
      <c r="J11" s="5">
        <f t="shared" si="9"/>
        <v>1.0453301925470933</v>
      </c>
      <c r="K11" s="4">
        <f t="shared" si="10"/>
        <v>1361.1000000000058</v>
      </c>
      <c r="L11" s="5">
        <f t="shared" si="11"/>
        <v>1.0248689497157915</v>
      </c>
      <c r="M11" s="4">
        <f t="shared" si="12"/>
        <v>-1103.9999999999927</v>
      </c>
      <c r="N11" s="6">
        <f t="shared" si="13"/>
        <v>0.98069795090565781</v>
      </c>
      <c r="O11" s="39"/>
      <c r="P11" s="14"/>
      <c r="Q11" s="14"/>
    </row>
    <row r="12" spans="1:17" ht="25.5" customHeight="1" x14ac:dyDescent="0.2">
      <c r="A12" s="27">
        <v>7</v>
      </c>
      <c r="B12" s="29" t="s">
        <v>59</v>
      </c>
      <c r="C12" s="23" t="s">
        <v>29</v>
      </c>
      <c r="D12" s="43" t="s">
        <v>19</v>
      </c>
      <c r="E12" s="28">
        <v>18534</v>
      </c>
      <c r="F12" s="4">
        <v>0</v>
      </c>
      <c r="G12" s="28">
        <v>0</v>
      </c>
      <c r="H12" s="28">
        <v>0</v>
      </c>
      <c r="I12" s="4">
        <f t="shared" si="8"/>
        <v>-18534</v>
      </c>
      <c r="J12" s="5">
        <f t="shared" si="9"/>
        <v>0</v>
      </c>
      <c r="K12" s="4">
        <f t="shared" si="10"/>
        <v>0</v>
      </c>
      <c r="L12" s="5" t="s">
        <v>71</v>
      </c>
      <c r="M12" s="4">
        <f t="shared" si="12"/>
        <v>0</v>
      </c>
      <c r="N12" s="6" t="s">
        <v>71</v>
      </c>
      <c r="O12" s="39"/>
      <c r="P12" s="14"/>
      <c r="Q12" s="14"/>
    </row>
    <row r="13" spans="1:17" ht="22.5" customHeight="1" x14ac:dyDescent="0.2">
      <c r="A13" s="27">
        <v>8</v>
      </c>
      <c r="B13" s="9" t="s">
        <v>22</v>
      </c>
      <c r="C13" s="3" t="s">
        <v>29</v>
      </c>
      <c r="D13" s="3" t="s">
        <v>39</v>
      </c>
      <c r="E13" s="28">
        <v>0</v>
      </c>
      <c r="F13" s="4">
        <v>85706.6</v>
      </c>
      <c r="G13" s="28">
        <v>5218.3000000000093</v>
      </c>
      <c r="H13" s="28">
        <v>0</v>
      </c>
      <c r="I13" s="4">
        <f t="shared" si="8"/>
        <v>0</v>
      </c>
      <c r="J13" s="5" t="s">
        <v>71</v>
      </c>
      <c r="K13" s="4">
        <f t="shared" si="10"/>
        <v>-85706.6</v>
      </c>
      <c r="L13" s="5">
        <f t="shared" si="11"/>
        <v>0</v>
      </c>
      <c r="M13" s="4">
        <f t="shared" si="12"/>
        <v>-5218.3000000000093</v>
      </c>
      <c r="N13" s="6">
        <f t="shared" si="13"/>
        <v>0</v>
      </c>
      <c r="O13" s="39"/>
      <c r="P13" s="14"/>
      <c r="Q13" s="14"/>
    </row>
    <row r="14" spans="1:17" ht="97.5" customHeight="1" x14ac:dyDescent="0.2">
      <c r="A14" s="27">
        <v>9</v>
      </c>
      <c r="B14" s="9" t="s">
        <v>45</v>
      </c>
      <c r="C14" s="3" t="s">
        <v>29</v>
      </c>
      <c r="D14" s="3" t="s">
        <v>15</v>
      </c>
      <c r="E14" s="28">
        <v>691515.5</v>
      </c>
      <c r="F14" s="28">
        <v>516449.6</v>
      </c>
      <c r="G14" s="28">
        <v>864998</v>
      </c>
      <c r="H14" s="28">
        <v>851463.20000000007</v>
      </c>
      <c r="I14" s="4">
        <f t="shared" si="8"/>
        <v>159947.70000000007</v>
      </c>
      <c r="J14" s="5">
        <f t="shared" si="9"/>
        <v>1.2313002383894505</v>
      </c>
      <c r="K14" s="4">
        <f t="shared" si="10"/>
        <v>335013.60000000009</v>
      </c>
      <c r="L14" s="5">
        <f t="shared" si="11"/>
        <v>1.6486859511557375</v>
      </c>
      <c r="M14" s="4">
        <f t="shared" si="12"/>
        <v>-13534.79999999993</v>
      </c>
      <c r="N14" s="6">
        <f t="shared" si="13"/>
        <v>0.98435279619143634</v>
      </c>
      <c r="O14" s="7" t="s">
        <v>103</v>
      </c>
      <c r="P14" s="14"/>
      <c r="Q14" s="14"/>
    </row>
    <row r="15" spans="1:17" ht="22.5" customHeight="1" x14ac:dyDescent="0.2">
      <c r="A15" s="27">
        <v>10</v>
      </c>
      <c r="B15" s="33" t="s">
        <v>87</v>
      </c>
      <c r="C15" s="34" t="s">
        <v>30</v>
      </c>
      <c r="D15" s="34"/>
      <c r="E15" s="35">
        <f>SUM(E16:E16)</f>
        <v>0</v>
      </c>
      <c r="F15" s="35">
        <f>SUM(F16:F16)</f>
        <v>0</v>
      </c>
      <c r="G15" s="35">
        <f>SUM(G16:G16)</f>
        <v>10000</v>
      </c>
      <c r="H15" s="35">
        <f>SUM(H16:H16)</f>
        <v>0</v>
      </c>
      <c r="I15" s="35">
        <f t="shared" ref="I15:I60" si="14">H15-E15</f>
        <v>0</v>
      </c>
      <c r="J15" s="36" t="s">
        <v>71</v>
      </c>
      <c r="K15" s="35">
        <f t="shared" ref="K15:K60" si="15">H15-F15</f>
        <v>0</v>
      </c>
      <c r="L15" s="37" t="s">
        <v>71</v>
      </c>
      <c r="M15" s="35">
        <f t="shared" ref="M15:M60" si="16">H15-G15</f>
        <v>-10000</v>
      </c>
      <c r="N15" s="37" t="s">
        <v>71</v>
      </c>
      <c r="O15" s="38"/>
      <c r="P15" s="14"/>
      <c r="Q15" s="14"/>
    </row>
    <row r="16" spans="1:17" ht="60" customHeight="1" x14ac:dyDescent="0.2">
      <c r="A16" s="27">
        <v>11</v>
      </c>
      <c r="B16" s="9" t="s">
        <v>88</v>
      </c>
      <c r="C16" s="3" t="s">
        <v>30</v>
      </c>
      <c r="D16" s="3" t="s">
        <v>31</v>
      </c>
      <c r="E16" s="28">
        <v>0</v>
      </c>
      <c r="F16" s="28">
        <v>0</v>
      </c>
      <c r="G16" s="28">
        <v>10000</v>
      </c>
      <c r="H16" s="28">
        <v>0</v>
      </c>
      <c r="I16" s="4">
        <f t="shared" si="14"/>
        <v>0</v>
      </c>
      <c r="J16" s="5" t="s">
        <v>71</v>
      </c>
      <c r="K16" s="4">
        <f t="shared" si="15"/>
        <v>0</v>
      </c>
      <c r="L16" s="5" t="s">
        <v>71</v>
      </c>
      <c r="M16" s="4">
        <f t="shared" si="16"/>
        <v>-10000</v>
      </c>
      <c r="N16" s="6" t="s">
        <v>71</v>
      </c>
      <c r="O16" s="7" t="s">
        <v>102</v>
      </c>
      <c r="P16" s="14"/>
      <c r="Q16" s="14"/>
    </row>
    <row r="17" spans="1:17" s="30" customFormat="1" ht="33" x14ac:dyDescent="0.2">
      <c r="A17" s="27">
        <v>12</v>
      </c>
      <c r="B17" s="33" t="s">
        <v>0</v>
      </c>
      <c r="C17" s="34" t="s">
        <v>31</v>
      </c>
      <c r="D17" s="34"/>
      <c r="E17" s="35">
        <f>SUM(E18:E18)</f>
        <v>53698.5</v>
      </c>
      <c r="F17" s="35">
        <f>SUM(F18:F18)</f>
        <v>53189.4</v>
      </c>
      <c r="G17" s="35">
        <f>SUM(G18:G18)</f>
        <v>60508.3</v>
      </c>
      <c r="H17" s="35">
        <f>SUM(H18:H18)</f>
        <v>60462</v>
      </c>
      <c r="I17" s="35">
        <f t="shared" si="14"/>
        <v>6763.5</v>
      </c>
      <c r="J17" s="36">
        <f t="shared" ref="J17:J60" si="17">H17/E17</f>
        <v>1.1259532389172882</v>
      </c>
      <c r="K17" s="35">
        <f t="shared" si="15"/>
        <v>7272.5999999999985</v>
      </c>
      <c r="L17" s="37">
        <f t="shared" ref="L17:L60" si="18">H17/F17</f>
        <v>1.13673025076425</v>
      </c>
      <c r="M17" s="35">
        <f t="shared" si="16"/>
        <v>-46.30000000000291</v>
      </c>
      <c r="N17" s="37">
        <f t="shared" ref="N17:N60" si="19">H17/G17</f>
        <v>0.99923481571949624</v>
      </c>
      <c r="O17" s="38"/>
      <c r="P17" s="14"/>
      <c r="Q17" s="14"/>
    </row>
    <row r="18" spans="1:17" ht="45.75" customHeight="1" x14ac:dyDescent="0.2">
      <c r="A18" s="27">
        <v>13</v>
      </c>
      <c r="B18" s="9" t="s">
        <v>70</v>
      </c>
      <c r="C18" s="3" t="s">
        <v>31</v>
      </c>
      <c r="D18" s="3">
        <v>10</v>
      </c>
      <c r="E18" s="28">
        <v>53698.5</v>
      </c>
      <c r="F18" s="4">
        <v>53189.4</v>
      </c>
      <c r="G18" s="28">
        <v>60508.3</v>
      </c>
      <c r="H18" s="28">
        <v>60462</v>
      </c>
      <c r="I18" s="4">
        <f t="shared" si="14"/>
        <v>6763.5</v>
      </c>
      <c r="J18" s="5">
        <f t="shared" si="17"/>
        <v>1.1259532389172882</v>
      </c>
      <c r="K18" s="4">
        <f t="shared" si="15"/>
        <v>7272.5999999999985</v>
      </c>
      <c r="L18" s="5">
        <f t="shared" si="18"/>
        <v>1.13673025076425</v>
      </c>
      <c r="M18" s="4">
        <f t="shared" si="16"/>
        <v>-46.30000000000291</v>
      </c>
      <c r="N18" s="6">
        <f t="shared" si="19"/>
        <v>0.99923481571949624</v>
      </c>
      <c r="O18" s="39" t="s">
        <v>101</v>
      </c>
      <c r="P18" s="14"/>
      <c r="Q18" s="14"/>
    </row>
    <row r="19" spans="1:17" s="30" customFormat="1" x14ac:dyDescent="0.2">
      <c r="A19" s="27">
        <v>14</v>
      </c>
      <c r="B19" s="33" t="s">
        <v>35</v>
      </c>
      <c r="C19" s="34" t="s">
        <v>32</v>
      </c>
      <c r="D19" s="34"/>
      <c r="E19" s="35">
        <f>SUM(E20:E25)</f>
        <v>3762518.0000000005</v>
      </c>
      <c r="F19" s="35">
        <f>SUM(F20:F25)</f>
        <v>2791478.5</v>
      </c>
      <c r="G19" s="35">
        <f>SUM(G20:G25)</f>
        <v>2925602.1</v>
      </c>
      <c r="H19" s="35">
        <f>SUM(H20:H25)</f>
        <v>2912646.4000000004</v>
      </c>
      <c r="I19" s="35">
        <f t="shared" si="14"/>
        <v>-849871.60000000009</v>
      </c>
      <c r="J19" s="36">
        <f t="shared" si="17"/>
        <v>0.77412158559773003</v>
      </c>
      <c r="K19" s="35">
        <f t="shared" si="15"/>
        <v>121167.90000000037</v>
      </c>
      <c r="L19" s="37">
        <f t="shared" si="18"/>
        <v>1.0434063525834072</v>
      </c>
      <c r="M19" s="35">
        <f t="shared" si="16"/>
        <v>-12955.699999999721</v>
      </c>
      <c r="N19" s="37">
        <f t="shared" si="19"/>
        <v>0.99557161242125181</v>
      </c>
      <c r="O19" s="38"/>
      <c r="P19" s="14"/>
      <c r="Q19" s="14"/>
    </row>
    <row r="20" spans="1:17" x14ac:dyDescent="0.2">
      <c r="A20" s="27">
        <v>15</v>
      </c>
      <c r="B20" s="7" t="s">
        <v>23</v>
      </c>
      <c r="C20" s="3" t="s">
        <v>32</v>
      </c>
      <c r="D20" s="3" t="s">
        <v>29</v>
      </c>
      <c r="E20" s="28">
        <v>2966.7</v>
      </c>
      <c r="F20" s="4">
        <v>4378.7999999999993</v>
      </c>
      <c r="G20" s="28">
        <v>3952.6999999999994</v>
      </c>
      <c r="H20" s="28">
        <v>3952.7</v>
      </c>
      <c r="I20" s="4">
        <f t="shared" si="14"/>
        <v>986</v>
      </c>
      <c r="J20" s="5">
        <f t="shared" si="17"/>
        <v>1.3323558162267839</v>
      </c>
      <c r="K20" s="4">
        <f t="shared" si="15"/>
        <v>-426.09999999999945</v>
      </c>
      <c r="L20" s="5">
        <f t="shared" si="18"/>
        <v>0.90269023476751631</v>
      </c>
      <c r="M20" s="4">
        <f t="shared" si="16"/>
        <v>0</v>
      </c>
      <c r="N20" s="6">
        <f t="shared" si="19"/>
        <v>1.0000000000000002</v>
      </c>
      <c r="O20" s="7"/>
      <c r="P20" s="14"/>
      <c r="Q20" s="14"/>
    </row>
    <row r="21" spans="1:17" x14ac:dyDescent="0.2">
      <c r="A21" s="27">
        <v>16</v>
      </c>
      <c r="B21" s="7" t="s">
        <v>65</v>
      </c>
      <c r="C21" s="3" t="s">
        <v>32</v>
      </c>
      <c r="D21" s="3" t="s">
        <v>33</v>
      </c>
      <c r="E21" s="28">
        <v>0</v>
      </c>
      <c r="F21" s="4">
        <v>44762.3</v>
      </c>
      <c r="G21" s="28">
        <v>44762.3</v>
      </c>
      <c r="H21" s="28">
        <v>44762.3</v>
      </c>
      <c r="I21" s="4">
        <f t="shared" si="14"/>
        <v>44762.3</v>
      </c>
      <c r="J21" s="5" t="s">
        <v>71</v>
      </c>
      <c r="K21" s="4">
        <f t="shared" si="15"/>
        <v>0</v>
      </c>
      <c r="L21" s="5">
        <f t="shared" si="18"/>
        <v>1</v>
      </c>
      <c r="M21" s="4">
        <f t="shared" si="16"/>
        <v>0</v>
      </c>
      <c r="N21" s="6">
        <f t="shared" si="19"/>
        <v>1</v>
      </c>
      <c r="O21" s="7"/>
      <c r="P21" s="14"/>
      <c r="Q21" s="14"/>
    </row>
    <row r="22" spans="1:17" ht="20.25" customHeight="1" x14ac:dyDescent="0.2">
      <c r="A22" s="27">
        <v>17</v>
      </c>
      <c r="B22" s="16" t="s">
        <v>57</v>
      </c>
      <c r="C22" s="3" t="s">
        <v>32</v>
      </c>
      <c r="D22" s="3" t="s">
        <v>37</v>
      </c>
      <c r="E22" s="28">
        <v>271974.5</v>
      </c>
      <c r="F22" s="4">
        <v>52891.4</v>
      </c>
      <c r="G22" s="28">
        <v>252060.3</v>
      </c>
      <c r="H22" s="28">
        <v>252058.5</v>
      </c>
      <c r="I22" s="4">
        <f t="shared" si="14"/>
        <v>-19916</v>
      </c>
      <c r="J22" s="5">
        <f t="shared" si="17"/>
        <v>0.92677254669095821</v>
      </c>
      <c r="K22" s="4">
        <f t="shared" si="15"/>
        <v>199167.1</v>
      </c>
      <c r="L22" s="5">
        <f t="shared" si="18"/>
        <v>4.7655857095860572</v>
      </c>
      <c r="M22" s="4">
        <f t="shared" si="16"/>
        <v>-1.7999999999883585</v>
      </c>
      <c r="N22" s="6">
        <f t="shared" si="19"/>
        <v>0.99999285885163203</v>
      </c>
      <c r="O22" s="50" t="s">
        <v>100</v>
      </c>
      <c r="P22" s="14"/>
      <c r="Q22" s="14"/>
    </row>
    <row r="23" spans="1:17" ht="30" customHeight="1" x14ac:dyDescent="0.2">
      <c r="A23" s="27">
        <v>18</v>
      </c>
      <c r="B23" s="16" t="s">
        <v>8</v>
      </c>
      <c r="C23" s="3" t="s">
        <v>32</v>
      </c>
      <c r="D23" s="3" t="s">
        <v>34</v>
      </c>
      <c r="E23" s="42">
        <v>3042898.6</v>
      </c>
      <c r="F23" s="4">
        <v>2247241.7000000002</v>
      </c>
      <c r="G23" s="42">
        <v>2135508.5000000005</v>
      </c>
      <c r="H23" s="42">
        <v>2127370.7000000002</v>
      </c>
      <c r="I23" s="4">
        <f t="shared" si="14"/>
        <v>-915527.89999999991</v>
      </c>
      <c r="J23" s="5">
        <f t="shared" si="17"/>
        <v>0.69912638561140361</v>
      </c>
      <c r="K23" s="4">
        <f t="shared" si="15"/>
        <v>-119871</v>
      </c>
      <c r="L23" s="5">
        <f t="shared" si="18"/>
        <v>0.94665860819510428</v>
      </c>
      <c r="M23" s="4">
        <f t="shared" si="16"/>
        <v>-8137.8000000002794</v>
      </c>
      <c r="N23" s="6">
        <f t="shared" si="19"/>
        <v>0.99618929168392434</v>
      </c>
      <c r="O23" s="41"/>
      <c r="P23" s="14"/>
      <c r="Q23" s="14"/>
    </row>
    <row r="24" spans="1:17" ht="33" customHeight="1" x14ac:dyDescent="0.2">
      <c r="A24" s="27">
        <v>19</v>
      </c>
      <c r="B24" s="9" t="s">
        <v>42</v>
      </c>
      <c r="C24" s="3" t="s">
        <v>32</v>
      </c>
      <c r="D24" s="3" t="s">
        <v>13</v>
      </c>
      <c r="E24" s="28">
        <v>151457</v>
      </c>
      <c r="F24" s="4">
        <v>121200.4</v>
      </c>
      <c r="G24" s="28">
        <v>149448.99999999997</v>
      </c>
      <c r="H24" s="28">
        <v>149449</v>
      </c>
      <c r="I24" s="4">
        <f t="shared" si="14"/>
        <v>-2008</v>
      </c>
      <c r="J24" s="5">
        <f t="shared" si="17"/>
        <v>0.98674211162244074</v>
      </c>
      <c r="K24" s="4">
        <f t="shared" si="15"/>
        <v>28248.600000000006</v>
      </c>
      <c r="L24" s="5">
        <f t="shared" si="18"/>
        <v>1.2330734882063097</v>
      </c>
      <c r="M24" s="4">
        <f t="shared" si="16"/>
        <v>0</v>
      </c>
      <c r="N24" s="6">
        <f t="shared" si="19"/>
        <v>1.0000000000000002</v>
      </c>
      <c r="O24" s="50" t="s">
        <v>99</v>
      </c>
      <c r="P24" s="14"/>
      <c r="Q24" s="14"/>
    </row>
    <row r="25" spans="1:17" ht="27.75" customHeight="1" x14ac:dyDescent="0.2">
      <c r="A25" s="27">
        <v>20</v>
      </c>
      <c r="B25" s="9" t="s">
        <v>38</v>
      </c>
      <c r="C25" s="3" t="s">
        <v>32</v>
      </c>
      <c r="D25" s="3" t="s">
        <v>20</v>
      </c>
      <c r="E25" s="28">
        <v>293221.2</v>
      </c>
      <c r="F25" s="4">
        <v>321003.90000000002</v>
      </c>
      <c r="G25" s="28">
        <v>339869.3</v>
      </c>
      <c r="H25" s="28">
        <v>335053.2</v>
      </c>
      <c r="I25" s="4">
        <f t="shared" si="14"/>
        <v>41832</v>
      </c>
      <c r="J25" s="5">
        <f t="shared" si="17"/>
        <v>1.1426636273229902</v>
      </c>
      <c r="K25" s="4">
        <f t="shared" si="15"/>
        <v>14049.299999999988</v>
      </c>
      <c r="L25" s="5">
        <f t="shared" si="18"/>
        <v>1.0437667579739685</v>
      </c>
      <c r="M25" s="4">
        <f t="shared" si="16"/>
        <v>-4816.0999999999767</v>
      </c>
      <c r="N25" s="6">
        <f t="shared" si="19"/>
        <v>0.98582955271335193</v>
      </c>
      <c r="O25" s="39"/>
      <c r="P25" s="14"/>
      <c r="Q25" s="14"/>
    </row>
    <row r="26" spans="1:17" s="30" customFormat="1" ht="25.5" customHeight="1" x14ac:dyDescent="0.2">
      <c r="A26" s="27">
        <v>21</v>
      </c>
      <c r="B26" s="33" t="s">
        <v>40</v>
      </c>
      <c r="C26" s="34" t="s">
        <v>36</v>
      </c>
      <c r="D26" s="34"/>
      <c r="E26" s="35">
        <f>SUM(E27:E30)</f>
        <v>633898.50000000012</v>
      </c>
      <c r="F26" s="35">
        <f>SUM(F27:F30)</f>
        <v>992891</v>
      </c>
      <c r="G26" s="35">
        <f>SUM(G27:G30)</f>
        <v>909731.7</v>
      </c>
      <c r="H26" s="35">
        <f>SUM(H27:H30)</f>
        <v>880197.8</v>
      </c>
      <c r="I26" s="35">
        <f t="shared" si="14"/>
        <v>246299.29999999993</v>
      </c>
      <c r="J26" s="36">
        <f t="shared" si="17"/>
        <v>1.3885469045911922</v>
      </c>
      <c r="K26" s="35">
        <f t="shared" si="15"/>
        <v>-112693.19999999995</v>
      </c>
      <c r="L26" s="37">
        <f t="shared" si="18"/>
        <v>0.8864999279880672</v>
      </c>
      <c r="M26" s="35">
        <f t="shared" si="16"/>
        <v>-29533.899999999907</v>
      </c>
      <c r="N26" s="37">
        <f t="shared" si="19"/>
        <v>0.96753559318643079</v>
      </c>
      <c r="O26" s="38"/>
      <c r="P26" s="14"/>
      <c r="Q26" s="14"/>
    </row>
    <row r="27" spans="1:17" ht="84" customHeight="1" x14ac:dyDescent="0.2">
      <c r="A27" s="27">
        <v>22</v>
      </c>
      <c r="B27" s="9" t="s">
        <v>41</v>
      </c>
      <c r="C27" s="3" t="s">
        <v>36</v>
      </c>
      <c r="D27" s="3" t="s">
        <v>29</v>
      </c>
      <c r="E27" s="28">
        <v>115520.8</v>
      </c>
      <c r="F27" s="4">
        <v>304202.7</v>
      </c>
      <c r="G27" s="28">
        <v>305790</v>
      </c>
      <c r="H27" s="28">
        <v>302290.09999999998</v>
      </c>
      <c r="I27" s="4">
        <f t="shared" si="14"/>
        <v>186769.3</v>
      </c>
      <c r="J27" s="5">
        <f t="shared" si="17"/>
        <v>2.6167590598403057</v>
      </c>
      <c r="K27" s="4">
        <f t="shared" si="15"/>
        <v>-1912.6000000000349</v>
      </c>
      <c r="L27" s="5">
        <f t="shared" si="18"/>
        <v>0.99371274482442118</v>
      </c>
      <c r="M27" s="4">
        <f t="shared" si="16"/>
        <v>-3499.9000000000233</v>
      </c>
      <c r="N27" s="6">
        <f t="shared" si="19"/>
        <v>0.98855456358939131</v>
      </c>
      <c r="O27" s="41"/>
      <c r="P27" s="14"/>
      <c r="Q27" s="14"/>
    </row>
    <row r="28" spans="1:17" ht="78.75" customHeight="1" x14ac:dyDescent="0.2">
      <c r="A28" s="27">
        <v>23</v>
      </c>
      <c r="B28" s="29" t="s">
        <v>67</v>
      </c>
      <c r="C28" s="3" t="s">
        <v>36</v>
      </c>
      <c r="D28" s="3" t="s">
        <v>30</v>
      </c>
      <c r="E28" s="20">
        <v>0</v>
      </c>
      <c r="F28" s="4">
        <v>138777.59999999998</v>
      </c>
      <c r="G28" s="20">
        <v>197657.89999999994</v>
      </c>
      <c r="H28" s="20">
        <v>180271.9</v>
      </c>
      <c r="I28" s="4">
        <f t="shared" si="14"/>
        <v>180271.9</v>
      </c>
      <c r="J28" s="5" t="s">
        <v>71</v>
      </c>
      <c r="K28" s="4">
        <f t="shared" si="15"/>
        <v>41494.300000000017</v>
      </c>
      <c r="L28" s="5">
        <f t="shared" si="18"/>
        <v>1.2989985415513745</v>
      </c>
      <c r="M28" s="4">
        <f t="shared" si="16"/>
        <v>-17385.999999999942</v>
      </c>
      <c r="N28" s="6">
        <f t="shared" si="19"/>
        <v>0.91203994376141839</v>
      </c>
      <c r="O28" s="41" t="s">
        <v>98</v>
      </c>
      <c r="P28" s="14"/>
      <c r="Q28" s="14"/>
    </row>
    <row r="29" spans="1:17" ht="40.5" customHeight="1" x14ac:dyDescent="0.2">
      <c r="A29" s="27">
        <v>24</v>
      </c>
      <c r="B29" s="7" t="s">
        <v>48</v>
      </c>
      <c r="C29" s="3" t="s">
        <v>36</v>
      </c>
      <c r="D29" s="3" t="s">
        <v>31</v>
      </c>
      <c r="E29" s="28">
        <v>479830.4</v>
      </c>
      <c r="F29" s="4">
        <v>514099.60000000003</v>
      </c>
      <c r="G29" s="28">
        <v>369245.50000000006</v>
      </c>
      <c r="H29" s="28">
        <v>360623.5</v>
      </c>
      <c r="I29" s="4">
        <f t="shared" si="14"/>
        <v>-119206.90000000002</v>
      </c>
      <c r="J29" s="5">
        <f t="shared" si="17"/>
        <v>0.75156451112726497</v>
      </c>
      <c r="K29" s="4">
        <f t="shared" si="15"/>
        <v>-153476.10000000003</v>
      </c>
      <c r="L29" s="5">
        <f t="shared" si="18"/>
        <v>0.70146621393986686</v>
      </c>
      <c r="M29" s="4">
        <f t="shared" si="16"/>
        <v>-8622.0000000000582</v>
      </c>
      <c r="N29" s="6">
        <f t="shared" si="19"/>
        <v>0.97664968158041177</v>
      </c>
      <c r="O29" s="41" t="s">
        <v>97</v>
      </c>
      <c r="P29" s="14"/>
      <c r="Q29" s="14"/>
    </row>
    <row r="30" spans="1:17" ht="44.25" customHeight="1" x14ac:dyDescent="0.2">
      <c r="A30" s="27">
        <v>25</v>
      </c>
      <c r="B30" s="9" t="s">
        <v>2</v>
      </c>
      <c r="C30" s="3" t="s">
        <v>36</v>
      </c>
      <c r="D30" s="3" t="s">
        <v>36</v>
      </c>
      <c r="E30" s="20">
        <v>38547.300000000003</v>
      </c>
      <c r="F30" s="4">
        <v>35811.1</v>
      </c>
      <c r="G30" s="20">
        <v>37038.299999999996</v>
      </c>
      <c r="H30" s="20">
        <v>37012.300000000003</v>
      </c>
      <c r="I30" s="4">
        <f t="shared" si="14"/>
        <v>-1535</v>
      </c>
      <c r="J30" s="5">
        <f t="shared" si="17"/>
        <v>0.96017879332664025</v>
      </c>
      <c r="K30" s="4">
        <f t="shared" si="15"/>
        <v>1201.2000000000044</v>
      </c>
      <c r="L30" s="5">
        <f t="shared" si="18"/>
        <v>1.0335426725233239</v>
      </c>
      <c r="M30" s="4">
        <f t="shared" si="16"/>
        <v>-25.999999999992724</v>
      </c>
      <c r="N30" s="6">
        <f t="shared" si="19"/>
        <v>0.99929802393738398</v>
      </c>
      <c r="O30" s="41"/>
      <c r="P30" s="14"/>
      <c r="Q30" s="14"/>
    </row>
    <row r="31" spans="1:17" s="30" customFormat="1" ht="21.75" customHeight="1" x14ac:dyDescent="0.2">
      <c r="A31" s="27">
        <v>26</v>
      </c>
      <c r="B31" s="33" t="s">
        <v>49</v>
      </c>
      <c r="C31" s="34" t="s">
        <v>33</v>
      </c>
      <c r="D31" s="34"/>
      <c r="E31" s="35">
        <f>SUM(E32:E33)</f>
        <v>579723.9</v>
      </c>
      <c r="F31" s="35">
        <f>SUM(F32:F33)</f>
        <v>617512</v>
      </c>
      <c r="G31" s="35">
        <f>SUM(G32:G33)</f>
        <v>613435.69999999995</v>
      </c>
      <c r="H31" s="35">
        <f>SUM(H32:H33)</f>
        <v>608847.9</v>
      </c>
      <c r="I31" s="35">
        <f t="shared" si="14"/>
        <v>29124</v>
      </c>
      <c r="J31" s="36">
        <f t="shared" si="17"/>
        <v>1.0502377079847838</v>
      </c>
      <c r="K31" s="35">
        <f t="shared" si="15"/>
        <v>-8664.0999999999767</v>
      </c>
      <c r="L31" s="37">
        <f t="shared" si="18"/>
        <v>0.9859693414864813</v>
      </c>
      <c r="M31" s="35">
        <f t="shared" si="16"/>
        <v>-4587.7999999999302</v>
      </c>
      <c r="N31" s="37">
        <f t="shared" si="19"/>
        <v>0.99252113954241672</v>
      </c>
      <c r="O31" s="38"/>
      <c r="P31" s="14"/>
      <c r="Q31" s="14"/>
    </row>
    <row r="32" spans="1:17" s="30" customFormat="1" ht="21.75" customHeight="1" x14ac:dyDescent="0.2">
      <c r="A32" s="27">
        <v>27</v>
      </c>
      <c r="B32" s="29" t="s">
        <v>86</v>
      </c>
      <c r="C32" s="45" t="s">
        <v>33</v>
      </c>
      <c r="D32" s="45" t="s">
        <v>30</v>
      </c>
      <c r="E32" s="28">
        <v>0</v>
      </c>
      <c r="F32" s="4">
        <v>8247.4</v>
      </c>
      <c r="G32" s="28">
        <v>4371.0999999999995</v>
      </c>
      <c r="H32" s="28">
        <v>0</v>
      </c>
      <c r="I32" s="4">
        <f t="shared" si="14"/>
        <v>0</v>
      </c>
      <c r="J32" s="5" t="s">
        <v>71</v>
      </c>
      <c r="K32" s="4">
        <f t="shared" si="15"/>
        <v>-8247.4</v>
      </c>
      <c r="L32" s="5">
        <f t="shared" si="18"/>
        <v>0</v>
      </c>
      <c r="M32" s="4">
        <f t="shared" si="16"/>
        <v>-4371.0999999999995</v>
      </c>
      <c r="N32" s="6">
        <f t="shared" si="19"/>
        <v>0</v>
      </c>
      <c r="O32" s="46"/>
      <c r="P32" s="14"/>
      <c r="Q32" s="14"/>
    </row>
    <row r="33" spans="1:17" ht="60.75" customHeight="1" x14ac:dyDescent="0.2">
      <c r="A33" s="27">
        <v>28</v>
      </c>
      <c r="B33" s="9" t="s">
        <v>50</v>
      </c>
      <c r="C33" s="3" t="s">
        <v>33</v>
      </c>
      <c r="D33" s="3" t="s">
        <v>36</v>
      </c>
      <c r="E33" s="28">
        <v>579723.9</v>
      </c>
      <c r="F33" s="4">
        <v>609264.6</v>
      </c>
      <c r="G33" s="28">
        <v>609064.6</v>
      </c>
      <c r="H33" s="28">
        <v>608847.9</v>
      </c>
      <c r="I33" s="4">
        <f t="shared" si="14"/>
        <v>29124</v>
      </c>
      <c r="J33" s="5">
        <f t="shared" si="17"/>
        <v>1.0502377079847838</v>
      </c>
      <c r="K33" s="4">
        <f t="shared" si="15"/>
        <v>-416.69999999995343</v>
      </c>
      <c r="L33" s="5">
        <f t="shared" si="18"/>
        <v>0.99931606070662904</v>
      </c>
      <c r="M33" s="4">
        <f t="shared" si="16"/>
        <v>-216.69999999995343</v>
      </c>
      <c r="N33" s="6">
        <f t="shared" si="19"/>
        <v>0.999644208512529</v>
      </c>
      <c r="O33" s="39"/>
      <c r="P33" s="14"/>
      <c r="Q33" s="14"/>
    </row>
    <row r="34" spans="1:17" s="30" customFormat="1" ht="18.75" customHeight="1" x14ac:dyDescent="0.2">
      <c r="A34" s="27">
        <v>29</v>
      </c>
      <c r="B34" s="33" t="s">
        <v>51</v>
      </c>
      <c r="C34" s="34" t="s">
        <v>19</v>
      </c>
      <c r="D34" s="34"/>
      <c r="E34" s="35">
        <f>SUM(E35:E40)</f>
        <v>6297381.7999999998</v>
      </c>
      <c r="F34" s="35">
        <f>SUM(F35:F40)</f>
        <v>7140089.2999999998</v>
      </c>
      <c r="G34" s="35">
        <f>SUM(G35:G40)</f>
        <v>7767393.1000000006</v>
      </c>
      <c r="H34" s="35">
        <f>SUM(H35:H40)</f>
        <v>7345358.1000000006</v>
      </c>
      <c r="I34" s="35">
        <f t="shared" si="14"/>
        <v>1047976.3000000007</v>
      </c>
      <c r="J34" s="36">
        <f t="shared" si="17"/>
        <v>1.1664146042407657</v>
      </c>
      <c r="K34" s="35">
        <f t="shared" si="15"/>
        <v>205268.80000000075</v>
      </c>
      <c r="L34" s="37">
        <f t="shared" si="18"/>
        <v>1.0287487720916881</v>
      </c>
      <c r="M34" s="35">
        <f t="shared" si="16"/>
        <v>-422035</v>
      </c>
      <c r="N34" s="37">
        <f t="shared" si="19"/>
        <v>0.94566581160930296</v>
      </c>
      <c r="O34" s="38"/>
      <c r="P34" s="14"/>
      <c r="Q34" s="14"/>
    </row>
    <row r="35" spans="1:17" ht="33" customHeight="1" x14ac:dyDescent="0.2">
      <c r="A35" s="27">
        <v>30</v>
      </c>
      <c r="B35" s="9" t="s">
        <v>52</v>
      </c>
      <c r="C35" s="3" t="s">
        <v>19</v>
      </c>
      <c r="D35" s="3" t="s">
        <v>29</v>
      </c>
      <c r="E35" s="28">
        <v>2959021.3</v>
      </c>
      <c r="F35" s="4">
        <v>3387808.3</v>
      </c>
      <c r="G35" s="28">
        <v>3274123.4</v>
      </c>
      <c r="H35" s="28">
        <v>3268847</v>
      </c>
      <c r="I35" s="4">
        <f t="shared" si="14"/>
        <v>309825.70000000019</v>
      </c>
      <c r="J35" s="5">
        <f t="shared" si="17"/>
        <v>1.1047054646075039</v>
      </c>
      <c r="K35" s="4">
        <f t="shared" si="15"/>
        <v>-118961.29999999981</v>
      </c>
      <c r="L35" s="5">
        <f t="shared" si="18"/>
        <v>0.9648854688737849</v>
      </c>
      <c r="M35" s="4">
        <f t="shared" si="16"/>
        <v>-5276.3999999999069</v>
      </c>
      <c r="N35" s="6">
        <f t="shared" si="19"/>
        <v>0.99838845414317623</v>
      </c>
      <c r="O35" s="41"/>
      <c r="P35" s="14"/>
      <c r="Q35" s="14"/>
    </row>
    <row r="36" spans="1:17" ht="20.25" customHeight="1" x14ac:dyDescent="0.2">
      <c r="A36" s="27">
        <v>31</v>
      </c>
      <c r="B36" s="9" t="s">
        <v>46</v>
      </c>
      <c r="C36" s="3" t="s">
        <v>19</v>
      </c>
      <c r="D36" s="3" t="s">
        <v>30</v>
      </c>
      <c r="E36" s="28">
        <v>2627220.7000000002</v>
      </c>
      <c r="F36" s="4">
        <v>3143099.8000000003</v>
      </c>
      <c r="G36" s="28">
        <v>3801691</v>
      </c>
      <c r="H36" s="28">
        <v>3394712.0000000005</v>
      </c>
      <c r="I36" s="4">
        <f t="shared" si="14"/>
        <v>767491.30000000028</v>
      </c>
      <c r="J36" s="5">
        <f t="shared" si="17"/>
        <v>1.2921305012555664</v>
      </c>
      <c r="K36" s="4">
        <f t="shared" si="15"/>
        <v>251612.20000000019</v>
      </c>
      <c r="L36" s="5">
        <f t="shared" si="18"/>
        <v>1.080052246511549</v>
      </c>
      <c r="M36" s="4">
        <f t="shared" si="16"/>
        <v>-406978.99999999953</v>
      </c>
      <c r="N36" s="6">
        <f t="shared" si="19"/>
        <v>0.8929479013417978</v>
      </c>
      <c r="O36" s="40"/>
      <c r="P36" s="14"/>
      <c r="Q36" s="14"/>
    </row>
    <row r="37" spans="1:17" ht="24" customHeight="1" x14ac:dyDescent="0.2">
      <c r="A37" s="27">
        <v>32</v>
      </c>
      <c r="B37" s="9" t="s">
        <v>60</v>
      </c>
      <c r="C37" s="3" t="s">
        <v>19</v>
      </c>
      <c r="D37" s="3" t="s">
        <v>31</v>
      </c>
      <c r="E37" s="28">
        <v>311482.7</v>
      </c>
      <c r="F37" s="4">
        <v>299807.90000000002</v>
      </c>
      <c r="G37" s="28">
        <v>312711</v>
      </c>
      <c r="H37" s="28">
        <v>304283.20000000007</v>
      </c>
      <c r="I37" s="4">
        <f t="shared" si="14"/>
        <v>-7199.4999999999418</v>
      </c>
      <c r="J37" s="5">
        <f t="shared" si="17"/>
        <v>0.97688635677037616</v>
      </c>
      <c r="K37" s="4">
        <f t="shared" si="15"/>
        <v>4475.3000000000466</v>
      </c>
      <c r="L37" s="5">
        <f t="shared" si="18"/>
        <v>1.0149272250664509</v>
      </c>
      <c r="M37" s="4">
        <f t="shared" si="16"/>
        <v>-8427.7999999999302</v>
      </c>
      <c r="N37" s="6">
        <f t="shared" si="19"/>
        <v>0.97304923715507308</v>
      </c>
      <c r="O37" s="41"/>
      <c r="P37" s="14"/>
      <c r="Q37" s="14"/>
    </row>
    <row r="38" spans="1:17" ht="48" customHeight="1" x14ac:dyDescent="0.2">
      <c r="A38" s="27">
        <v>33</v>
      </c>
      <c r="B38" s="9" t="s">
        <v>61</v>
      </c>
      <c r="C38" s="3" t="s">
        <v>19</v>
      </c>
      <c r="D38" s="3" t="s">
        <v>36</v>
      </c>
      <c r="E38" s="28">
        <v>772.3</v>
      </c>
      <c r="F38" s="4">
        <v>1157.5</v>
      </c>
      <c r="G38" s="28">
        <v>994.5</v>
      </c>
      <c r="H38" s="28">
        <v>870.90000000000009</v>
      </c>
      <c r="I38" s="4">
        <f t="shared" si="14"/>
        <v>98.600000000000136</v>
      </c>
      <c r="J38" s="5">
        <f t="shared" si="17"/>
        <v>1.1276705943286289</v>
      </c>
      <c r="K38" s="4">
        <f t="shared" si="15"/>
        <v>-286.59999999999991</v>
      </c>
      <c r="L38" s="5">
        <f t="shared" si="18"/>
        <v>0.75239740820734347</v>
      </c>
      <c r="M38" s="4">
        <f t="shared" si="16"/>
        <v>-123.59999999999991</v>
      </c>
      <c r="N38" s="6">
        <f t="shared" si="19"/>
        <v>0.87571644042232288</v>
      </c>
      <c r="O38" s="39" t="s">
        <v>74</v>
      </c>
      <c r="P38" s="14"/>
      <c r="Q38" s="14"/>
    </row>
    <row r="39" spans="1:17" ht="43.5" customHeight="1" x14ac:dyDescent="0.2">
      <c r="A39" s="27">
        <v>34</v>
      </c>
      <c r="B39" s="9" t="s">
        <v>62</v>
      </c>
      <c r="C39" s="3" t="s">
        <v>19</v>
      </c>
      <c r="D39" s="3" t="s">
        <v>19</v>
      </c>
      <c r="E39" s="28">
        <v>14323.5</v>
      </c>
      <c r="F39" s="4">
        <v>13827.499999999998</v>
      </c>
      <c r="G39" s="28">
        <v>15948.699999999999</v>
      </c>
      <c r="H39" s="28">
        <v>15897.2</v>
      </c>
      <c r="I39" s="4">
        <f t="shared" si="14"/>
        <v>1573.7000000000007</v>
      </c>
      <c r="J39" s="5">
        <f t="shared" si="17"/>
        <v>1.1098683980870598</v>
      </c>
      <c r="K39" s="4">
        <f t="shared" si="15"/>
        <v>2069.7000000000025</v>
      </c>
      <c r="L39" s="5">
        <f t="shared" si="18"/>
        <v>1.1496799855360695</v>
      </c>
      <c r="M39" s="4">
        <f t="shared" si="16"/>
        <v>-51.499999999998181</v>
      </c>
      <c r="N39" s="6">
        <f t="shared" si="19"/>
        <v>0.9967708966875044</v>
      </c>
      <c r="O39" s="39" t="s">
        <v>95</v>
      </c>
      <c r="P39" s="14"/>
      <c r="Q39" s="14"/>
    </row>
    <row r="40" spans="1:17" ht="42" customHeight="1" x14ac:dyDescent="0.2">
      <c r="A40" s="27">
        <v>35</v>
      </c>
      <c r="B40" s="9" t="s">
        <v>47</v>
      </c>
      <c r="C40" s="3" t="s">
        <v>19</v>
      </c>
      <c r="D40" s="3" t="s">
        <v>34</v>
      </c>
      <c r="E40" s="28">
        <v>384561.3</v>
      </c>
      <c r="F40" s="4">
        <v>294388.3</v>
      </c>
      <c r="G40" s="28">
        <v>361924.5</v>
      </c>
      <c r="H40" s="28">
        <v>360747.8</v>
      </c>
      <c r="I40" s="4">
        <f t="shared" si="14"/>
        <v>-23813.5</v>
      </c>
      <c r="J40" s="5">
        <f t="shared" si="17"/>
        <v>0.93807619227415762</v>
      </c>
      <c r="K40" s="4">
        <f t="shared" si="15"/>
        <v>66359.5</v>
      </c>
      <c r="L40" s="5">
        <f>H40/F40</f>
        <v>1.2254148687294977</v>
      </c>
      <c r="M40" s="4">
        <f t="shared" si="16"/>
        <v>-1176.7000000000116</v>
      </c>
      <c r="N40" s="6">
        <f t="shared" si="19"/>
        <v>0.99674876942566748</v>
      </c>
      <c r="O40" s="39" t="s">
        <v>94</v>
      </c>
      <c r="P40" s="14"/>
      <c r="Q40" s="14"/>
    </row>
    <row r="41" spans="1:17" s="30" customFormat="1" ht="28.5" customHeight="1" x14ac:dyDescent="0.2">
      <c r="A41" s="27">
        <v>36</v>
      </c>
      <c r="B41" s="33" t="s">
        <v>5</v>
      </c>
      <c r="C41" s="34" t="s">
        <v>37</v>
      </c>
      <c r="D41" s="34"/>
      <c r="E41" s="35">
        <f t="shared" ref="E41" si="20">SUM(E42:E43)</f>
        <v>630315.4</v>
      </c>
      <c r="F41" s="35">
        <f>SUM(F42:F43)</f>
        <v>585448.5</v>
      </c>
      <c r="G41" s="35">
        <f t="shared" ref="G41:H41" si="21">SUM(G42:G43)</f>
        <v>651971.69999999995</v>
      </c>
      <c r="H41" s="35">
        <f t="shared" si="21"/>
        <v>647652.70000000007</v>
      </c>
      <c r="I41" s="35">
        <f t="shared" si="14"/>
        <v>17337.300000000047</v>
      </c>
      <c r="J41" s="36">
        <f t="shared" si="17"/>
        <v>1.027505753468819</v>
      </c>
      <c r="K41" s="35">
        <f t="shared" si="15"/>
        <v>62204.20000000007</v>
      </c>
      <c r="L41" s="37">
        <f t="shared" si="18"/>
        <v>1.1062505070898636</v>
      </c>
      <c r="M41" s="35">
        <f t="shared" si="16"/>
        <v>-4318.9999999998836</v>
      </c>
      <c r="N41" s="37">
        <f t="shared" si="19"/>
        <v>0.99337547933445591</v>
      </c>
      <c r="O41" s="38"/>
      <c r="P41" s="14"/>
      <c r="Q41" s="14"/>
    </row>
    <row r="42" spans="1:17" s="17" customFormat="1" ht="96" customHeight="1" x14ac:dyDescent="0.2">
      <c r="A42" s="27">
        <v>37</v>
      </c>
      <c r="B42" s="9" t="s">
        <v>9</v>
      </c>
      <c r="C42" s="3" t="s">
        <v>37</v>
      </c>
      <c r="D42" s="3" t="s">
        <v>29</v>
      </c>
      <c r="E42" s="28">
        <v>536193.1</v>
      </c>
      <c r="F42" s="4">
        <v>483318.6</v>
      </c>
      <c r="G42" s="28">
        <v>540790.29999999993</v>
      </c>
      <c r="H42" s="28">
        <v>536988.20000000007</v>
      </c>
      <c r="I42" s="4">
        <f t="shared" si="14"/>
        <v>795.10000000009313</v>
      </c>
      <c r="J42" s="5">
        <f t="shared" si="17"/>
        <v>1.001482861305004</v>
      </c>
      <c r="K42" s="4">
        <f t="shared" si="15"/>
        <v>53669.600000000093</v>
      </c>
      <c r="L42" s="5">
        <f t="shared" si="18"/>
        <v>1.1110439366496554</v>
      </c>
      <c r="M42" s="4">
        <f t="shared" si="16"/>
        <v>-3802.0999999998603</v>
      </c>
      <c r="N42" s="6">
        <f t="shared" si="19"/>
        <v>0.9929693635407294</v>
      </c>
      <c r="O42" s="39" t="s">
        <v>93</v>
      </c>
      <c r="P42" s="14"/>
      <c r="Q42" s="14"/>
    </row>
    <row r="43" spans="1:17" s="17" customFormat="1" ht="24" customHeight="1" x14ac:dyDescent="0.2">
      <c r="A43" s="27">
        <v>38</v>
      </c>
      <c r="B43" s="9" t="s">
        <v>1</v>
      </c>
      <c r="C43" s="3" t="s">
        <v>37</v>
      </c>
      <c r="D43" s="3" t="s">
        <v>32</v>
      </c>
      <c r="E43" s="28">
        <v>94122.3</v>
      </c>
      <c r="F43" s="4">
        <v>102129.9</v>
      </c>
      <c r="G43" s="28">
        <v>111181.39999999998</v>
      </c>
      <c r="H43" s="28">
        <v>110664.50000000001</v>
      </c>
      <c r="I43" s="4">
        <f t="shared" si="14"/>
        <v>16542.200000000012</v>
      </c>
      <c r="J43" s="5">
        <f t="shared" si="17"/>
        <v>1.1757521862512923</v>
      </c>
      <c r="K43" s="4">
        <f t="shared" si="15"/>
        <v>8534.6000000000204</v>
      </c>
      <c r="L43" s="5">
        <f t="shared" si="18"/>
        <v>1.0835661251014641</v>
      </c>
      <c r="M43" s="4">
        <f t="shared" si="16"/>
        <v>-516.89999999996508</v>
      </c>
      <c r="N43" s="6">
        <f t="shared" si="19"/>
        <v>0.99535084105794702</v>
      </c>
      <c r="O43" s="39"/>
      <c r="P43" s="14"/>
      <c r="Q43" s="14"/>
    </row>
    <row r="44" spans="1:17" s="32" customFormat="1" ht="24" customHeight="1" x14ac:dyDescent="0.2">
      <c r="A44" s="27">
        <v>39</v>
      </c>
      <c r="B44" s="33" t="s">
        <v>54</v>
      </c>
      <c r="C44" s="34" t="s">
        <v>34</v>
      </c>
      <c r="D44" s="34"/>
      <c r="E44" s="35">
        <f t="shared" ref="E44" si="22">E45</f>
        <v>3723.8</v>
      </c>
      <c r="F44" s="35">
        <f t="shared" ref="F44" si="23">F45</f>
        <v>3474.1</v>
      </c>
      <c r="G44" s="35">
        <f t="shared" ref="G44" si="24">G45</f>
        <v>6217.9</v>
      </c>
      <c r="H44" s="35">
        <f t="shared" ref="H44" si="25">H45</f>
        <v>6217.7</v>
      </c>
      <c r="I44" s="35">
        <f t="shared" si="14"/>
        <v>2493.8999999999996</v>
      </c>
      <c r="J44" s="36">
        <f t="shared" si="17"/>
        <v>1.6697191041409312</v>
      </c>
      <c r="K44" s="35">
        <f t="shared" si="15"/>
        <v>2743.6</v>
      </c>
      <c r="L44" s="37">
        <f t="shared" si="18"/>
        <v>1.7897297141705766</v>
      </c>
      <c r="M44" s="35">
        <f t="shared" si="16"/>
        <v>-0.1999999999998181</v>
      </c>
      <c r="N44" s="37">
        <f t="shared" si="19"/>
        <v>0.99996783479953044</v>
      </c>
      <c r="O44" s="38"/>
      <c r="P44" s="14"/>
      <c r="Q44" s="14"/>
    </row>
    <row r="45" spans="1:17" s="17" customFormat="1" ht="44.25" customHeight="1" x14ac:dyDescent="0.2">
      <c r="A45" s="27">
        <v>40</v>
      </c>
      <c r="B45" s="16" t="s">
        <v>53</v>
      </c>
      <c r="C45" s="3" t="s">
        <v>34</v>
      </c>
      <c r="D45" s="3" t="s">
        <v>19</v>
      </c>
      <c r="E45" s="20">
        <v>3723.8</v>
      </c>
      <c r="F45" s="4">
        <v>3474.1</v>
      </c>
      <c r="G45" s="20">
        <v>6217.9</v>
      </c>
      <c r="H45" s="20">
        <v>6217.7</v>
      </c>
      <c r="I45" s="4">
        <f t="shared" si="14"/>
        <v>2493.8999999999996</v>
      </c>
      <c r="J45" s="5">
        <f t="shared" si="17"/>
        <v>1.6697191041409312</v>
      </c>
      <c r="K45" s="4">
        <f t="shared" si="15"/>
        <v>2743.6</v>
      </c>
      <c r="L45" s="5">
        <f t="shared" si="18"/>
        <v>1.7897297141705766</v>
      </c>
      <c r="M45" s="4">
        <f t="shared" si="16"/>
        <v>-0.1999999999998181</v>
      </c>
      <c r="N45" s="6">
        <f t="shared" si="19"/>
        <v>0.99996783479953044</v>
      </c>
      <c r="O45" s="49" t="s">
        <v>72</v>
      </c>
      <c r="P45" s="14"/>
      <c r="Q45" s="14"/>
    </row>
    <row r="46" spans="1:17" s="30" customFormat="1" x14ac:dyDescent="0.2">
      <c r="A46" s="27">
        <v>41</v>
      </c>
      <c r="B46" s="33" t="s">
        <v>12</v>
      </c>
      <c r="C46" s="34" t="s">
        <v>13</v>
      </c>
      <c r="D46" s="34"/>
      <c r="E46" s="35">
        <f t="shared" ref="E46" si="26">SUM(E47:E50)</f>
        <v>270097.2</v>
      </c>
      <c r="F46" s="35">
        <f>SUM(F47:F50)</f>
        <v>227906.90000000002</v>
      </c>
      <c r="G46" s="35">
        <f t="shared" ref="G46:H46" si="27">SUM(G47:G50)</f>
        <v>251138.5</v>
      </c>
      <c r="H46" s="35">
        <f t="shared" si="27"/>
        <v>211698.4</v>
      </c>
      <c r="I46" s="35">
        <f t="shared" si="14"/>
        <v>-58398.800000000017</v>
      </c>
      <c r="J46" s="36">
        <f t="shared" si="17"/>
        <v>0.78378598519347842</v>
      </c>
      <c r="K46" s="35">
        <f t="shared" si="15"/>
        <v>-16208.500000000029</v>
      </c>
      <c r="L46" s="37">
        <f t="shared" si="18"/>
        <v>0.92888104748035261</v>
      </c>
      <c r="M46" s="35">
        <f t="shared" si="16"/>
        <v>-39440.100000000006</v>
      </c>
      <c r="N46" s="37">
        <f t="shared" si="19"/>
        <v>0.84295478391405532</v>
      </c>
      <c r="O46" s="38"/>
      <c r="P46" s="14"/>
      <c r="Q46" s="14"/>
    </row>
    <row r="47" spans="1:17" ht="44.25" customHeight="1" x14ac:dyDescent="0.2">
      <c r="A47" s="27">
        <v>42</v>
      </c>
      <c r="B47" s="9" t="s">
        <v>10</v>
      </c>
      <c r="C47" s="3" t="s">
        <v>13</v>
      </c>
      <c r="D47" s="3" t="s">
        <v>29</v>
      </c>
      <c r="E47" s="28">
        <v>16953.900000000001</v>
      </c>
      <c r="F47" s="4">
        <v>20548.2</v>
      </c>
      <c r="G47" s="28">
        <v>18546.400000000001</v>
      </c>
      <c r="H47" s="28">
        <v>17006.8</v>
      </c>
      <c r="I47" s="4">
        <f t="shared" si="14"/>
        <v>52.899999999997817</v>
      </c>
      <c r="J47" s="5">
        <f t="shared" si="17"/>
        <v>1.0031202260246903</v>
      </c>
      <c r="K47" s="4">
        <f t="shared" si="15"/>
        <v>-3541.4000000000015</v>
      </c>
      <c r="L47" s="5">
        <f t="shared" si="18"/>
        <v>0.82765400375702003</v>
      </c>
      <c r="M47" s="4">
        <f t="shared" si="16"/>
        <v>-1539.6000000000022</v>
      </c>
      <c r="N47" s="6">
        <f t="shared" si="19"/>
        <v>0.91698658499762742</v>
      </c>
      <c r="O47" s="49" t="s">
        <v>76</v>
      </c>
      <c r="P47" s="14"/>
      <c r="Q47" s="14"/>
    </row>
    <row r="48" spans="1:17" ht="25.5" customHeight="1" x14ac:dyDescent="0.2">
      <c r="A48" s="27">
        <v>43</v>
      </c>
      <c r="B48" s="9" t="s">
        <v>7</v>
      </c>
      <c r="C48" s="3" t="s">
        <v>13</v>
      </c>
      <c r="D48" s="3" t="s">
        <v>31</v>
      </c>
      <c r="E48" s="28">
        <v>94874.2</v>
      </c>
      <c r="F48" s="4">
        <v>109586.00000000001</v>
      </c>
      <c r="G48" s="28">
        <v>119720.8</v>
      </c>
      <c r="H48" s="28">
        <v>104983.70000000001</v>
      </c>
      <c r="I48" s="4">
        <f t="shared" si="14"/>
        <v>10109.500000000015</v>
      </c>
      <c r="J48" s="5">
        <f t="shared" si="17"/>
        <v>1.1065568932333554</v>
      </c>
      <c r="K48" s="4">
        <f t="shared" si="15"/>
        <v>-4602.3000000000029</v>
      </c>
      <c r="L48" s="5">
        <f t="shared" si="18"/>
        <v>0.9580028470790064</v>
      </c>
      <c r="M48" s="4">
        <f t="shared" si="16"/>
        <v>-14737.099999999991</v>
      </c>
      <c r="N48" s="6">
        <f t="shared" si="19"/>
        <v>0.87690443097607107</v>
      </c>
      <c r="O48" s="39"/>
      <c r="P48" s="14"/>
      <c r="Q48" s="14"/>
    </row>
    <row r="49" spans="1:17" ht="71.25" customHeight="1" x14ac:dyDescent="0.2">
      <c r="A49" s="27">
        <v>44</v>
      </c>
      <c r="B49" s="7" t="s">
        <v>24</v>
      </c>
      <c r="C49" s="3" t="s">
        <v>13</v>
      </c>
      <c r="D49" s="3" t="s">
        <v>32</v>
      </c>
      <c r="E49" s="28">
        <v>125862.7</v>
      </c>
      <c r="F49" s="4">
        <v>70916.100000000006</v>
      </c>
      <c r="G49" s="28">
        <v>77193.899999999994</v>
      </c>
      <c r="H49" s="28">
        <v>58824.5</v>
      </c>
      <c r="I49" s="4">
        <f t="shared" si="14"/>
        <v>-67038.2</v>
      </c>
      <c r="J49" s="5">
        <f t="shared" si="17"/>
        <v>0.46737039647171086</v>
      </c>
      <c r="K49" s="4">
        <f t="shared" si="15"/>
        <v>-12091.600000000006</v>
      </c>
      <c r="L49" s="5">
        <f t="shared" si="18"/>
        <v>0.82949428973110473</v>
      </c>
      <c r="M49" s="4">
        <f t="shared" si="16"/>
        <v>-18369.399999999994</v>
      </c>
      <c r="N49" s="6">
        <f t="shared" si="19"/>
        <v>0.76203560125864878</v>
      </c>
      <c r="O49" s="39" t="s">
        <v>91</v>
      </c>
      <c r="P49" s="14"/>
      <c r="Q49" s="14"/>
    </row>
    <row r="50" spans="1:17" ht="47.25" customHeight="1" x14ac:dyDescent="0.2">
      <c r="A50" s="27">
        <v>45</v>
      </c>
      <c r="B50" s="9" t="s">
        <v>14</v>
      </c>
      <c r="C50" s="3" t="s">
        <v>13</v>
      </c>
      <c r="D50" s="3" t="s">
        <v>33</v>
      </c>
      <c r="E50" s="28">
        <v>32406.400000000001</v>
      </c>
      <c r="F50" s="4">
        <v>26856.600000000006</v>
      </c>
      <c r="G50" s="28">
        <v>35677.400000000009</v>
      </c>
      <c r="H50" s="28">
        <v>30883.4</v>
      </c>
      <c r="I50" s="4">
        <f t="shared" si="14"/>
        <v>-1523</v>
      </c>
      <c r="J50" s="5">
        <f t="shared" si="17"/>
        <v>0.95300311049669206</v>
      </c>
      <c r="K50" s="4">
        <f t="shared" si="15"/>
        <v>4026.7999999999956</v>
      </c>
      <c r="L50" s="5">
        <f t="shared" si="18"/>
        <v>1.1499370731961602</v>
      </c>
      <c r="M50" s="4">
        <f t="shared" si="16"/>
        <v>-4794.0000000000073</v>
      </c>
      <c r="N50" s="6">
        <f t="shared" si="19"/>
        <v>0.86562922186033719</v>
      </c>
      <c r="O50" s="7" t="s">
        <v>73</v>
      </c>
      <c r="P50" s="14"/>
      <c r="Q50" s="14"/>
    </row>
    <row r="51" spans="1:17" s="30" customFormat="1" x14ac:dyDescent="0.2">
      <c r="A51" s="27">
        <v>46</v>
      </c>
      <c r="B51" s="33" t="s">
        <v>16</v>
      </c>
      <c r="C51" s="34" t="s">
        <v>39</v>
      </c>
      <c r="D51" s="34"/>
      <c r="E51" s="35">
        <f t="shared" ref="E51" si="28">SUM(E52:E55)</f>
        <v>565879.89999999991</v>
      </c>
      <c r="F51" s="35">
        <f>SUM(F52:F55)</f>
        <v>554268.59999999986</v>
      </c>
      <c r="G51" s="35">
        <f t="shared" ref="G51:H51" si="29">SUM(G52:G55)</f>
        <v>510486.99999999994</v>
      </c>
      <c r="H51" s="35">
        <f t="shared" si="29"/>
        <v>509951.4</v>
      </c>
      <c r="I51" s="35">
        <f t="shared" si="14"/>
        <v>-55928.499999999884</v>
      </c>
      <c r="J51" s="36">
        <f t="shared" si="17"/>
        <v>0.90116542397070498</v>
      </c>
      <c r="K51" s="35">
        <f t="shared" si="15"/>
        <v>-44317.199999999837</v>
      </c>
      <c r="L51" s="37">
        <f t="shared" si="18"/>
        <v>0.92004381990969752</v>
      </c>
      <c r="M51" s="35">
        <f t="shared" si="16"/>
        <v>-535.59999999991851</v>
      </c>
      <c r="N51" s="37">
        <f t="shared" si="19"/>
        <v>0.9989508057991684</v>
      </c>
      <c r="O51" s="38"/>
      <c r="P51" s="14"/>
      <c r="Q51" s="14"/>
    </row>
    <row r="52" spans="1:17" ht="22.5" customHeight="1" x14ac:dyDescent="0.2">
      <c r="A52" s="27">
        <v>47</v>
      </c>
      <c r="B52" s="9" t="s">
        <v>11</v>
      </c>
      <c r="C52" s="3" t="s">
        <v>39</v>
      </c>
      <c r="D52" s="3" t="s">
        <v>29</v>
      </c>
      <c r="E52" s="28">
        <v>60959.9</v>
      </c>
      <c r="F52" s="4">
        <v>44050.2</v>
      </c>
      <c r="G52" s="28">
        <v>43745.1</v>
      </c>
      <c r="H52" s="28">
        <v>43745.1</v>
      </c>
      <c r="I52" s="4">
        <f t="shared" si="14"/>
        <v>-17214.800000000003</v>
      </c>
      <c r="J52" s="5">
        <f t="shared" si="17"/>
        <v>0.71760452362946781</v>
      </c>
      <c r="K52" s="4">
        <f t="shared" si="15"/>
        <v>-305.09999999999854</v>
      </c>
      <c r="L52" s="5">
        <f t="shared" si="18"/>
        <v>0.99307381124262772</v>
      </c>
      <c r="M52" s="4">
        <f t="shared" si="16"/>
        <v>0</v>
      </c>
      <c r="N52" s="6">
        <f t="shared" si="19"/>
        <v>1</v>
      </c>
      <c r="O52" s="39"/>
      <c r="P52" s="14"/>
      <c r="Q52" s="14"/>
    </row>
    <row r="53" spans="1:17" ht="49.5" customHeight="1" x14ac:dyDescent="0.2">
      <c r="A53" s="27">
        <v>48</v>
      </c>
      <c r="B53" s="9" t="s">
        <v>55</v>
      </c>
      <c r="C53" s="3" t="s">
        <v>39</v>
      </c>
      <c r="D53" s="3" t="s">
        <v>30</v>
      </c>
      <c r="E53" s="28">
        <v>26206.2</v>
      </c>
      <c r="F53" s="4">
        <v>2210.9</v>
      </c>
      <c r="G53" s="28">
        <v>2277.3999999999996</v>
      </c>
      <c r="H53" s="28">
        <v>2214.6999999999998</v>
      </c>
      <c r="I53" s="4">
        <f t="shared" si="14"/>
        <v>-23991.5</v>
      </c>
      <c r="J53" s="5">
        <f t="shared" si="17"/>
        <v>8.4510535674763979E-2</v>
      </c>
      <c r="K53" s="4">
        <f t="shared" si="15"/>
        <v>3.7999999999997272</v>
      </c>
      <c r="L53" s="5">
        <f t="shared" si="18"/>
        <v>1.0017187570672577</v>
      </c>
      <c r="M53" s="4">
        <f t="shared" si="16"/>
        <v>-62.699999999999818</v>
      </c>
      <c r="N53" s="6">
        <f t="shared" si="19"/>
        <v>0.97246860454904727</v>
      </c>
      <c r="O53" s="7"/>
      <c r="P53" s="14"/>
      <c r="Q53" s="14"/>
    </row>
    <row r="54" spans="1:17" ht="42.75" customHeight="1" x14ac:dyDescent="0.2">
      <c r="A54" s="27">
        <v>49</v>
      </c>
      <c r="B54" s="9" t="s">
        <v>63</v>
      </c>
      <c r="C54" s="3" t="s">
        <v>39</v>
      </c>
      <c r="D54" s="3" t="s">
        <v>31</v>
      </c>
      <c r="E54" s="28">
        <v>285747</v>
      </c>
      <c r="F54" s="4">
        <v>257498.99999999994</v>
      </c>
      <c r="G54" s="28">
        <v>278675.8</v>
      </c>
      <c r="H54" s="28">
        <v>278675.80000000005</v>
      </c>
      <c r="I54" s="4">
        <f t="shared" si="14"/>
        <v>-7071.1999999999534</v>
      </c>
      <c r="J54" s="5">
        <f t="shared" si="17"/>
        <v>0.97525363345896909</v>
      </c>
      <c r="K54" s="4">
        <f t="shared" si="15"/>
        <v>21176.800000000105</v>
      </c>
      <c r="L54" s="5">
        <f t="shared" si="18"/>
        <v>1.0822403193798815</v>
      </c>
      <c r="M54" s="4">
        <f t="shared" si="16"/>
        <v>0</v>
      </c>
      <c r="N54" s="6">
        <f t="shared" si="19"/>
        <v>1.0000000000000002</v>
      </c>
      <c r="O54" s="39"/>
      <c r="P54" s="14"/>
      <c r="Q54" s="14"/>
    </row>
    <row r="55" spans="1:17" ht="94.5" customHeight="1" x14ac:dyDescent="0.2">
      <c r="A55" s="27">
        <v>50</v>
      </c>
      <c r="B55" s="9" t="s">
        <v>17</v>
      </c>
      <c r="C55" s="3" t="s">
        <v>39</v>
      </c>
      <c r="D55" s="3" t="s">
        <v>36</v>
      </c>
      <c r="E55" s="28">
        <v>192966.8</v>
      </c>
      <c r="F55" s="4">
        <v>250508.49999999997</v>
      </c>
      <c r="G55" s="28">
        <v>185788.69999999995</v>
      </c>
      <c r="H55" s="28">
        <v>185315.80000000002</v>
      </c>
      <c r="I55" s="4">
        <f t="shared" si="14"/>
        <v>-7650.9999999999709</v>
      </c>
      <c r="J55" s="5">
        <f t="shared" si="17"/>
        <v>0.96035069245072224</v>
      </c>
      <c r="K55" s="4">
        <f t="shared" si="15"/>
        <v>-65192.699999999953</v>
      </c>
      <c r="L55" s="5">
        <f t="shared" si="18"/>
        <v>0.73975853114764589</v>
      </c>
      <c r="M55" s="4">
        <f t="shared" si="16"/>
        <v>-472.89999999993597</v>
      </c>
      <c r="N55" s="6">
        <f t="shared" si="19"/>
        <v>0.9974546352926742</v>
      </c>
      <c r="O55" s="7" t="s">
        <v>90</v>
      </c>
      <c r="P55" s="14"/>
      <c r="Q55" s="14"/>
    </row>
    <row r="56" spans="1:17" s="30" customFormat="1" ht="24.75" customHeight="1" x14ac:dyDescent="0.2">
      <c r="A56" s="27">
        <v>51</v>
      </c>
      <c r="B56" s="33" t="s">
        <v>18</v>
      </c>
      <c r="C56" s="34" t="s">
        <v>20</v>
      </c>
      <c r="D56" s="34"/>
      <c r="E56" s="35">
        <f t="shared" ref="E56" si="30">E57</f>
        <v>66634.100000000006</v>
      </c>
      <c r="F56" s="35">
        <f t="shared" ref="F56" si="31">F57</f>
        <v>65114.399999999994</v>
      </c>
      <c r="G56" s="35">
        <f t="shared" ref="G56" si="32">G57</f>
        <v>73323.8</v>
      </c>
      <c r="H56" s="35">
        <f t="shared" ref="H56" si="33">H57</f>
        <v>72678.7</v>
      </c>
      <c r="I56" s="35">
        <f t="shared" si="14"/>
        <v>6044.5999999999913</v>
      </c>
      <c r="J56" s="36">
        <f t="shared" si="17"/>
        <v>1.090713313453622</v>
      </c>
      <c r="K56" s="35">
        <f t="shared" si="15"/>
        <v>7564.3000000000029</v>
      </c>
      <c r="L56" s="37">
        <f t="shared" si="18"/>
        <v>1.1161693880309118</v>
      </c>
      <c r="M56" s="35">
        <f t="shared" si="16"/>
        <v>-645.10000000000582</v>
      </c>
      <c r="N56" s="37">
        <f t="shared" si="19"/>
        <v>0.99120203808313256</v>
      </c>
      <c r="O56" s="38"/>
      <c r="P56" s="14"/>
      <c r="Q56" s="14"/>
    </row>
    <row r="57" spans="1:17" ht="91.5" customHeight="1" x14ac:dyDescent="0.2">
      <c r="A57" s="27">
        <v>52</v>
      </c>
      <c r="B57" s="9" t="s">
        <v>21</v>
      </c>
      <c r="C57" s="3" t="s">
        <v>20</v>
      </c>
      <c r="D57" s="3" t="s">
        <v>30</v>
      </c>
      <c r="E57" s="28">
        <v>66634.100000000006</v>
      </c>
      <c r="F57" s="4">
        <v>65114.399999999994</v>
      </c>
      <c r="G57" s="28">
        <v>73323.8</v>
      </c>
      <c r="H57" s="28">
        <v>72678.7</v>
      </c>
      <c r="I57" s="4">
        <f t="shared" si="14"/>
        <v>6044.5999999999913</v>
      </c>
      <c r="J57" s="5">
        <f t="shared" si="17"/>
        <v>1.090713313453622</v>
      </c>
      <c r="K57" s="4">
        <f t="shared" si="15"/>
        <v>7564.3000000000029</v>
      </c>
      <c r="L57" s="5">
        <f t="shared" si="18"/>
        <v>1.1161693880309118</v>
      </c>
      <c r="M57" s="4">
        <f t="shared" si="16"/>
        <v>-645.10000000000582</v>
      </c>
      <c r="N57" s="6">
        <f t="shared" si="19"/>
        <v>0.99120203808313256</v>
      </c>
      <c r="O57" s="48" t="s">
        <v>89</v>
      </c>
      <c r="P57" s="14"/>
      <c r="Q57" s="14"/>
    </row>
    <row r="58" spans="1:17" s="30" customFormat="1" ht="36.75" customHeight="1" x14ac:dyDescent="0.2">
      <c r="A58" s="27">
        <v>53</v>
      </c>
      <c r="B58" s="33" t="s">
        <v>68</v>
      </c>
      <c r="C58" s="34" t="s">
        <v>15</v>
      </c>
      <c r="D58" s="34"/>
      <c r="E58" s="35">
        <f t="shared" ref="E58" si="34">E59</f>
        <v>0</v>
      </c>
      <c r="F58" s="35">
        <f t="shared" ref="F58" si="35">F59</f>
        <v>32553.200000000001</v>
      </c>
      <c r="G58" s="35">
        <f t="shared" ref="G58" si="36">G59</f>
        <v>7567.1000000000022</v>
      </c>
      <c r="H58" s="35">
        <f t="shared" ref="H58" si="37">H59</f>
        <v>523.1</v>
      </c>
      <c r="I58" s="35">
        <f t="shared" si="14"/>
        <v>523.1</v>
      </c>
      <c r="J58" s="36" t="s">
        <v>71</v>
      </c>
      <c r="K58" s="35">
        <f t="shared" si="15"/>
        <v>-32030.100000000002</v>
      </c>
      <c r="L58" s="37">
        <f t="shared" si="18"/>
        <v>1.6069080766253394E-2</v>
      </c>
      <c r="M58" s="35">
        <f t="shared" si="16"/>
        <v>-7044.0000000000018</v>
      </c>
      <c r="N58" s="37">
        <f t="shared" si="19"/>
        <v>6.9128199706624718E-2</v>
      </c>
      <c r="O58" s="38"/>
      <c r="P58" s="14"/>
      <c r="Q58" s="14"/>
    </row>
    <row r="59" spans="1:17" ht="53.25" customHeight="1" x14ac:dyDescent="0.2">
      <c r="A59" s="27">
        <v>54</v>
      </c>
      <c r="B59" s="29" t="s">
        <v>69</v>
      </c>
      <c r="C59" s="3" t="s">
        <v>15</v>
      </c>
      <c r="D59" s="3" t="s">
        <v>29</v>
      </c>
      <c r="E59" s="28">
        <v>0</v>
      </c>
      <c r="F59" s="4">
        <v>32553.200000000001</v>
      </c>
      <c r="G59" s="28">
        <v>7567.1000000000022</v>
      </c>
      <c r="H59" s="28">
        <v>523.1</v>
      </c>
      <c r="I59" s="4">
        <f t="shared" si="14"/>
        <v>523.1</v>
      </c>
      <c r="J59" s="5" t="s">
        <v>71</v>
      </c>
      <c r="K59" s="4">
        <f t="shared" si="15"/>
        <v>-32030.100000000002</v>
      </c>
      <c r="L59" s="5">
        <f t="shared" si="18"/>
        <v>1.6069080766253394E-2</v>
      </c>
      <c r="M59" s="4">
        <f t="shared" si="16"/>
        <v>-7044.0000000000018</v>
      </c>
      <c r="N59" s="6">
        <f t="shared" si="19"/>
        <v>6.9128199706624718E-2</v>
      </c>
      <c r="O59" s="39" t="s">
        <v>96</v>
      </c>
      <c r="P59" s="14"/>
      <c r="Q59" s="14"/>
    </row>
    <row r="60" spans="1:17" s="30" customFormat="1" ht="27" customHeight="1" x14ac:dyDescent="0.2">
      <c r="A60" s="27">
        <v>55</v>
      </c>
      <c r="B60" s="33" t="s">
        <v>4</v>
      </c>
      <c r="C60" s="34"/>
      <c r="D60" s="34"/>
      <c r="E60" s="35">
        <f>E6+E15+E17+E19+E26+E31+E34+E41+E44+E46+E51+E56+E58</f>
        <v>13834494.800000001</v>
      </c>
      <c r="F60" s="35">
        <f>F6+F15+F17+F19+F26+F31+F34+F41+F44+F46+F51+F56+F58</f>
        <v>13917595.299999999</v>
      </c>
      <c r="G60" s="35">
        <f>G6+G15+G17+G19+G26+G31+G34+G41+G44+G46+G51+G56+G58</f>
        <v>14929003.5</v>
      </c>
      <c r="H60" s="35">
        <f>H6+H15+H17+H19+H26+H31+H34+H41+H44+H46+H51+H56+H58</f>
        <v>14377401.1</v>
      </c>
      <c r="I60" s="35">
        <f t="shared" si="14"/>
        <v>542906.29999999888</v>
      </c>
      <c r="J60" s="36">
        <f t="shared" si="17"/>
        <v>1.0392429436599304</v>
      </c>
      <c r="K60" s="35">
        <f t="shared" si="15"/>
        <v>459805.80000000075</v>
      </c>
      <c r="L60" s="37">
        <f t="shared" si="18"/>
        <v>1.0330377331779435</v>
      </c>
      <c r="M60" s="35">
        <f t="shared" si="16"/>
        <v>-551602.40000000037</v>
      </c>
      <c r="N60" s="37">
        <f t="shared" si="19"/>
        <v>0.96305162631919805</v>
      </c>
      <c r="O60" s="38"/>
      <c r="P60" s="14"/>
      <c r="Q60" s="31"/>
    </row>
    <row r="61" spans="1:17" x14ac:dyDescent="0.2">
      <c r="E61" s="17"/>
      <c r="F61" s="18"/>
      <c r="G61" s="17"/>
    </row>
    <row r="62" spans="1:17" x14ac:dyDescent="0.2">
      <c r="F62" s="19"/>
    </row>
    <row r="63" spans="1:17" x14ac:dyDescent="0.2">
      <c r="F63" s="19"/>
    </row>
    <row r="65" spans="5:8" x14ac:dyDescent="0.2">
      <c r="H65" s="19"/>
    </row>
    <row r="67" spans="5:8" x14ac:dyDescent="0.2">
      <c r="E67" s="24"/>
    </row>
  </sheetData>
  <mergeCells count="2">
    <mergeCell ref="A4:A5"/>
    <mergeCell ref="A1:O1"/>
  </mergeCells>
  <phoneticPr fontId="0" type="noConversion"/>
  <pageMargins left="0.39370078740157483" right="0.39370078740157483" top="1.3779527559055118" bottom="0.39370078740157483" header="0.98425196850393704" footer="0.15748031496062992"/>
  <pageSetup paperSize="9" scale="36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2024-04-27T12:02:35Z</cp:lastPrinted>
  <dcterms:created xsi:type="dcterms:W3CDTF">2005-10-27T10:10:18Z</dcterms:created>
  <dcterms:modified xsi:type="dcterms:W3CDTF">2024-04-27T12:02:44Z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