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64E38E6-2411-4F0C-AD5C-92C133BC9F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1" r:id="rId1"/>
  </sheets>
  <definedNames>
    <definedName name="_xlnm.Print_Titles" localSheetId="0">Сведения!$3:$4</definedName>
    <definedName name="_xlnm.Print_Area" localSheetId="0">Сведения!$A$1:$M$45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L7" i="1" l="1"/>
  <c r="K7" i="1"/>
  <c r="J7" i="1"/>
  <c r="I7" i="1"/>
  <c r="H7" i="1"/>
  <c r="D32" i="1"/>
  <c r="D19" i="1" s="1"/>
  <c r="D28" i="1"/>
  <c r="D20" i="1"/>
  <c r="D14" i="1"/>
  <c r="D6" i="1" s="1"/>
  <c r="D9" i="1"/>
  <c r="E20" i="1"/>
  <c r="D5" i="1" l="1"/>
  <c r="F30" i="1"/>
  <c r="F29" i="1" l="1"/>
  <c r="F25" i="1"/>
  <c r="C35" i="1" l="1"/>
  <c r="C32" i="1"/>
  <c r="C28" i="1"/>
  <c r="C20" i="1"/>
  <c r="C19" i="1" s="1"/>
  <c r="C14" i="1"/>
  <c r="C9" i="1"/>
  <c r="C6" i="1" s="1"/>
  <c r="C5" i="1" l="1"/>
  <c r="C44" i="1" s="1"/>
  <c r="H43" i="1" l="1"/>
  <c r="I12" i="1"/>
  <c r="K12" i="1"/>
  <c r="G42" i="1"/>
  <c r="I42" i="1"/>
  <c r="K42" i="1"/>
  <c r="I43" i="1"/>
  <c r="K43" i="1"/>
  <c r="G40" i="1"/>
  <c r="I40" i="1"/>
  <c r="K40" i="1"/>
  <c r="J36" i="1"/>
  <c r="J38" i="1"/>
  <c r="J39" i="1"/>
  <c r="L41" i="1"/>
  <c r="F20" i="1" l="1"/>
  <c r="L10" i="1" l="1"/>
  <c r="L13" i="1"/>
  <c r="L15" i="1"/>
  <c r="L16" i="1"/>
  <c r="L17" i="1"/>
  <c r="L20" i="1"/>
  <c r="L22" i="1"/>
  <c r="L23" i="1"/>
  <c r="L24" i="1"/>
  <c r="L25" i="1"/>
  <c r="L26" i="1"/>
  <c r="L27" i="1"/>
  <c r="L29" i="1"/>
  <c r="L30" i="1"/>
  <c r="L31" i="1"/>
  <c r="L34" i="1"/>
  <c r="L36" i="1"/>
  <c r="L37" i="1"/>
  <c r="L38" i="1"/>
  <c r="L39" i="1"/>
  <c r="L8" i="1"/>
  <c r="K8" i="1"/>
  <c r="K10" i="1"/>
  <c r="K11" i="1"/>
  <c r="K13" i="1"/>
  <c r="K15" i="1"/>
  <c r="K16" i="1"/>
  <c r="K17" i="1"/>
  <c r="K18" i="1"/>
  <c r="K20" i="1"/>
  <c r="K21" i="1"/>
  <c r="K22" i="1"/>
  <c r="K23" i="1"/>
  <c r="K24" i="1"/>
  <c r="K25" i="1"/>
  <c r="K26" i="1"/>
  <c r="K27" i="1"/>
  <c r="K29" i="1"/>
  <c r="K30" i="1"/>
  <c r="K31" i="1"/>
  <c r="K33" i="1"/>
  <c r="K34" i="1"/>
  <c r="K36" i="1"/>
  <c r="K37" i="1"/>
  <c r="K38" i="1"/>
  <c r="K39" i="1"/>
  <c r="K41" i="1"/>
  <c r="J8" i="1"/>
  <c r="J10" i="1"/>
  <c r="J13" i="1"/>
  <c r="J15" i="1"/>
  <c r="J16" i="1"/>
  <c r="J17" i="1"/>
  <c r="J22" i="1"/>
  <c r="J23" i="1"/>
  <c r="J24" i="1"/>
  <c r="J25" i="1"/>
  <c r="J26" i="1"/>
  <c r="J27" i="1"/>
  <c r="J29" i="1"/>
  <c r="J30" i="1"/>
  <c r="J31" i="1"/>
  <c r="J34" i="1"/>
  <c r="J37" i="1"/>
  <c r="I8" i="1"/>
  <c r="I10" i="1"/>
  <c r="I11" i="1"/>
  <c r="I13" i="1"/>
  <c r="I15" i="1"/>
  <c r="I16" i="1"/>
  <c r="I17" i="1"/>
  <c r="I18" i="1"/>
  <c r="I21" i="1"/>
  <c r="I22" i="1"/>
  <c r="I23" i="1"/>
  <c r="I24" i="1"/>
  <c r="I25" i="1"/>
  <c r="I26" i="1"/>
  <c r="I27" i="1"/>
  <c r="I29" i="1"/>
  <c r="I30" i="1"/>
  <c r="I31" i="1"/>
  <c r="I33" i="1"/>
  <c r="I34" i="1"/>
  <c r="I36" i="1"/>
  <c r="I37" i="1"/>
  <c r="I38" i="1"/>
  <c r="I39" i="1"/>
  <c r="I41" i="1"/>
  <c r="G8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6" i="1"/>
  <c r="G27" i="1"/>
  <c r="G29" i="1"/>
  <c r="G31" i="1"/>
  <c r="G33" i="1"/>
  <c r="G34" i="1"/>
  <c r="G36" i="1"/>
  <c r="G37" i="1"/>
  <c r="G38" i="1"/>
  <c r="G39" i="1"/>
  <c r="G41" i="1"/>
  <c r="G43" i="1"/>
  <c r="H8" i="1"/>
  <c r="H10" i="1"/>
  <c r="H11" i="1"/>
  <c r="H12" i="1"/>
  <c r="H13" i="1"/>
  <c r="H15" i="1"/>
  <c r="H16" i="1"/>
  <c r="H17" i="1"/>
  <c r="H18" i="1"/>
  <c r="H20" i="1"/>
  <c r="H21" i="1"/>
  <c r="H22" i="1"/>
  <c r="H23" i="1"/>
  <c r="H24" i="1"/>
  <c r="H26" i="1"/>
  <c r="H27" i="1"/>
  <c r="H29" i="1"/>
  <c r="H31" i="1"/>
  <c r="H33" i="1"/>
  <c r="H34" i="1"/>
  <c r="H36" i="1"/>
  <c r="H37" i="1"/>
  <c r="H38" i="1"/>
  <c r="H39" i="1"/>
  <c r="H41" i="1"/>
  <c r="G25" i="1" l="1"/>
  <c r="H25" i="1"/>
  <c r="G30" i="1"/>
  <c r="H30" i="1"/>
  <c r="F35" i="1" l="1"/>
  <c r="E35" i="1"/>
  <c r="D35" i="1"/>
  <c r="G35" i="1" l="1"/>
  <c r="L35" i="1"/>
  <c r="K35" i="1"/>
  <c r="H35" i="1"/>
  <c r="I35" i="1"/>
  <c r="J35" i="1"/>
  <c r="E32" i="1" l="1"/>
  <c r="F32" i="1"/>
  <c r="J32" i="1" s="1"/>
  <c r="E28" i="1"/>
  <c r="F28" i="1"/>
  <c r="E9" i="1"/>
  <c r="F9" i="1"/>
  <c r="E14" i="1"/>
  <c r="F14" i="1"/>
  <c r="J20" i="1" l="1"/>
  <c r="I20" i="1"/>
  <c r="G32" i="1"/>
  <c r="H32" i="1"/>
  <c r="I32" i="1"/>
  <c r="L32" i="1"/>
  <c r="K32" i="1"/>
  <c r="J28" i="1"/>
  <c r="G28" i="1"/>
  <c r="I28" i="1"/>
  <c r="H28" i="1"/>
  <c r="K28" i="1"/>
  <c r="L28" i="1"/>
  <c r="I14" i="1"/>
  <c r="H14" i="1"/>
  <c r="J14" i="1"/>
  <c r="G14" i="1"/>
  <c r="K14" i="1"/>
  <c r="L14" i="1"/>
  <c r="J9" i="1"/>
  <c r="G9" i="1"/>
  <c r="H9" i="1"/>
  <c r="I9" i="1"/>
  <c r="K9" i="1"/>
  <c r="L9" i="1"/>
  <c r="F6" i="1"/>
  <c r="F19" i="1"/>
  <c r="E19" i="1"/>
  <c r="J19" i="1" l="1"/>
  <c r="G19" i="1"/>
  <c r="I19" i="1"/>
  <c r="H19" i="1"/>
  <c r="L19" i="1"/>
  <c r="K19" i="1"/>
  <c r="H6" i="1"/>
  <c r="G6" i="1"/>
  <c r="F5" i="1"/>
  <c r="G5" i="1" s="1"/>
  <c r="E6" i="1"/>
  <c r="F44" i="1" l="1"/>
  <c r="H5" i="1"/>
  <c r="E5" i="1"/>
  <c r="L6" i="1"/>
  <c r="K6" i="1"/>
  <c r="I6" i="1" l="1"/>
  <c r="J6" i="1"/>
  <c r="G44" i="1"/>
  <c r="H44" i="1"/>
  <c r="K5" i="1"/>
  <c r="L5" i="1"/>
  <c r="E44" i="1"/>
  <c r="J5" i="1" l="1"/>
  <c r="I5" i="1"/>
  <c r="K44" i="1"/>
  <c r="L44" i="1"/>
  <c r="D44" i="1"/>
  <c r="I44" i="1" l="1"/>
  <c r="J44" i="1"/>
</calcChain>
</file>

<file path=xl/sharedStrings.xml><?xml version="1.0" encoding="utf-8"?>
<sst xmlns="http://schemas.openxmlformats.org/spreadsheetml/2006/main" count="86" uniqueCount="67">
  <si>
    <t xml:space="preserve"> </t>
  </si>
  <si>
    <t>НАЛОГОВЫЕ ДОХОДЫ</t>
  </si>
  <si>
    <t>НАЛОГ НА ДОХОДЫ физических лиц</t>
  </si>
  <si>
    <t>АКЦИЗЫ по подакцизным товарам</t>
  </si>
  <si>
    <t>НАЛОГИ НА СОВОКУПНЫЙ ДОХОД</t>
  </si>
  <si>
    <t>НАЛОГИ НА ИМУЩЕСТВО</t>
  </si>
  <si>
    <t xml:space="preserve">  налог на имущество физических лиц</t>
  </si>
  <si>
    <t xml:space="preserve">  земельный налог </t>
  </si>
  <si>
    <t>ГОСУДАРСТВЕННАЯ ПОШЛИНА</t>
  </si>
  <si>
    <t>НЕНАЛОГОВЫЕ ДОХОДЫ</t>
  </si>
  <si>
    <t xml:space="preserve">  арендная плата за землю</t>
  </si>
  <si>
    <t xml:space="preserve">  доходы от сдачи в аренду имущества</t>
  </si>
  <si>
    <t xml:space="preserve"> перечисление части прибыли</t>
  </si>
  <si>
    <t xml:space="preserve">  прочие поступления от имущества</t>
  </si>
  <si>
    <t>ДОХОДЫ ОТ ПРОДАЖИ  АКТИВОВ</t>
  </si>
  <si>
    <t xml:space="preserve">  доходы от реализации иного имущества</t>
  </si>
  <si>
    <t xml:space="preserve">  доходы от продажи земельных участков</t>
  </si>
  <si>
    <t>ШТРАФЫ, САНКЦИИ, ВОЗМЕЩЕНИЕ</t>
  </si>
  <si>
    <t>ПРОЧИЕ НЕНАЛОГОВЫЕ ДОХОДЫ</t>
  </si>
  <si>
    <t xml:space="preserve">  невыясненные поступления</t>
  </si>
  <si>
    <t xml:space="preserve">  прочие неналоговые доходы</t>
  </si>
  <si>
    <t>БЕЗВОЗМЕЗДНЫЕ ПЕРЕЧИСЛЕНИЯ</t>
  </si>
  <si>
    <t>ДОХОДЫ ОТ ОКАЗАНИЯ  ПЛАТНЫХ УСЛУГ И КОМПЕНСАЦИИ ЗАТРАТ ГОСУДАРСТВА</t>
  </si>
  <si>
    <t>ПЛАТА ЗА НЕГАТИВНОЕ  ВОЗДЕЙСТВИЕ НА ОКРУЖАЮЩУЮ СРЕДУ</t>
  </si>
  <si>
    <t xml:space="preserve">   единый налог на вмененный доход </t>
  </si>
  <si>
    <t xml:space="preserve">   налог, взимаемый в связи с применением УСН</t>
  </si>
  <si>
    <t xml:space="preserve">   налог, взимаемый при патентной системе налогообложения</t>
  </si>
  <si>
    <t>Пояснения по доходам, имеющим отклонения свыше 10% в большую или меньшую сторону от утвержденного плана</t>
  </si>
  <si>
    <t>Дотации бюджетам</t>
  </si>
  <si>
    <t xml:space="preserve">Субсидии бюджетам </t>
  </si>
  <si>
    <t>Субвенции бюджетам</t>
  </si>
  <si>
    <t>Иные межбюджетные трансферты</t>
  </si>
  <si>
    <t>Прочие безвозмездные поступления в бюджеты городских округов</t>
  </si>
  <si>
    <t>Возврат остатков субсидий и субвенций прошлых лет</t>
  </si>
  <si>
    <t xml:space="preserve">   единый сельскохозяйственный налог</t>
  </si>
  <si>
    <t xml:space="preserve">  дивиденды по акциям</t>
  </si>
  <si>
    <t>тыс. рублей</t>
  </si>
  <si>
    <t>ЗАДОЛЖЕННОСТЬ И ПЕРЕРАСЧЕТЫ ПО ОТМЕНЕННЫМ НАЛОГАМ, СБОРАМ</t>
  </si>
  <si>
    <t>Наименование</t>
  </si>
  <si>
    <t xml:space="preserve">ДОХОДЫ ОТ ИСПОЛЬЗОВАНИЯ ИМУЩЕСТВА </t>
  </si>
  <si>
    <t>ВСЕГО ДОХОДОВ</t>
  </si>
  <si>
    <t>НАЛОГОВЫЕ И НЕНАЛОГОВЫЕ ДОХОДЫ</t>
  </si>
  <si>
    <t>№ п/п</t>
  </si>
  <si>
    <t>Доходы бюджетов городских округов от возврата бюджетными учреждениями остатков субсидий</t>
  </si>
  <si>
    <t>-</t>
  </si>
  <si>
    <t>Сведения о фактических поступлениях доходов по видам доходов за 2022 год
в сравнении с первоначально утвержденными (установленными) решением о бюджете значениями и с уточненными значениями с учетом внесенных изменений и фактическими значениями за 2021 год</t>
  </si>
  <si>
    <t>Прочие безвозмездные поступления от государственных (муниципальных) организаций</t>
  </si>
  <si>
    <t>Утверждено в первоначальной редакции решения о бюджете на 2022 год
(решение ЧГД от 07.12.2021 № 188)</t>
  </si>
  <si>
    <t>Дополнительные поступления сложились в результате разовых поступлений налога, в том числе от операций с ценными бумагами; индексации заработной платы на крупных предприятиях, а также межведомственного взаимодействия по вопросам легализации заработной платы</t>
  </si>
  <si>
    <t>Дополнительные поступления сложились в результате фактической деятельности субъектов малого и среднего предпринимательства, с учетом влияния индекса потребительских цен</t>
  </si>
  <si>
    <t>Дополнительные поступления сложились  по результатам положительной финансово-хозяйственной деятельности МУП за 2021 год</t>
  </si>
  <si>
    <t>Дополнительные поступления сложились по результатам годовых деклараций за 2021 год</t>
  </si>
  <si>
    <t>Дополнительные поступления сложились в результате реализации муниципального имущества (продажи перешедшего выморочного имущества) и продажи объектов на торгах</t>
  </si>
  <si>
    <t>Поступления больше запланированных в связи с продажей земельных участков на торгах, в том числе увеличением продаж земельных участков под ИЖС, в связи с большим ранее проведенным объемом работ по их формированию</t>
  </si>
  <si>
    <t>Поступления носят разовый непрогнозируемый характер (доходы в связи с владением муниципальным имуществом и от контрольных мероприятий по выставленным претензиям)</t>
  </si>
  <si>
    <t>Дополнительные поступления сложились в связи с активной информационной кампанией по уплате налогов, эффективным межведомственным взаимодействием по вопросам взыскания налоговой задолженности</t>
  </si>
  <si>
    <t>Дополнительные поступления связаны с фактически сложившимся распределением акцизов между субъектами РФ и муниципалитетами Вологодской области по установленным ставкам акцизов</t>
  </si>
  <si>
    <t>Дополнительные доходы поступили в результате превышения фактического поступления штрафов в счет погашения задолженности, образовавшейся до 1 января 2020 года (по нормативам, действовавшим в 2019 году), а также в результате произведенных разовых выплат применяемых при неисполнении или ненадлежащем исполнении обязательств перед муниципальным органом, (муниципальным казенным учреждением) городского округа, в соответствии с законом или договором, при отсутствии прогнозных показателей</t>
  </si>
  <si>
    <t>Утверждено в окончательной  редакции решения о бюджете на 2022 год
(решение ЧГД от 13.12.2022 № 164) с учетом уведомлений вышестоящих департаментов области</t>
  </si>
  <si>
    <t>Отклонение исполнения за 2022 год от исполнения за 2021 год</t>
  </si>
  <si>
    <t>% исполнения за 2022 год к исполнению за 2021 год</t>
  </si>
  <si>
    <t>Отклонение исполнения за 2022 год от первоначально утвержденного плана</t>
  </si>
  <si>
    <t>Исполнение за 2021 год</t>
  </si>
  <si>
    <t>Исполнение за 2022 год</t>
  </si>
  <si>
    <t>% исполнения за 2022 год от первоначально утвержденного плана</t>
  </si>
  <si>
    <t>Отклонение исполнения за 2022 год от уточненного плана</t>
  </si>
  <si>
    <t>% исполнения за 2022 год от уточненного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</si>
</sst>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_-* #,##0.00000_р_._-;\-* #,##0.00000_р_._-;_-* &quot;-&quot;??_р_._-;_-@_-"/>
    <numFmt numFmtId="167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2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2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 applyProtection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5" fillId="2" borderId="1" xfId="2" applyNumberFormat="1" applyFont="1" applyFill="1" applyBorder="1" applyAlignment="1" applyProtection="1">
      <alignment horizontal="right" vertical="center" wrapText="1"/>
    </xf>
    <xf numFmtId="165" fontId="4" fillId="2" borderId="1" xfId="2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right" vertical="center" wrapText="1"/>
    </xf>
    <xf numFmtId="165" fontId="7" fillId="2" borderId="1" xfId="2" applyNumberFormat="1" applyFont="1" applyFill="1" applyBorder="1" applyAlignment="1">
      <alignment horizontal="right"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3" xfId="2" xr:uid="{00000000-0005-0000-0000-000001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M1"/>
    </sheetView>
  </sheetViews>
  <sheetFormatPr defaultRowHeight="16.5" x14ac:dyDescent="0.25"/>
  <cols>
    <col min="1" max="1" width="6.28515625" style="9" customWidth="1"/>
    <col min="2" max="2" width="46.7109375" style="9" customWidth="1"/>
    <col min="3" max="3" width="15.7109375" style="9" customWidth="1"/>
    <col min="4" max="4" width="24" style="9" customWidth="1"/>
    <col min="5" max="5" width="25.42578125" style="9" customWidth="1"/>
    <col min="6" max="6" width="15" style="9" customWidth="1"/>
    <col min="7" max="8" width="16.28515625" style="9" customWidth="1"/>
    <col min="9" max="9" width="23.42578125" style="9" customWidth="1"/>
    <col min="10" max="11" width="21.28515625" style="9" customWidth="1"/>
    <col min="12" max="12" width="17.42578125" style="9" customWidth="1"/>
    <col min="13" max="13" width="46.28515625" style="9" customWidth="1"/>
    <col min="14" max="14" width="9.140625" style="9"/>
    <col min="15" max="15" width="9.42578125" style="9" customWidth="1"/>
    <col min="16" max="258" width="9.140625" style="9"/>
    <col min="259" max="259" width="0" style="9" hidden="1" customWidth="1"/>
    <col min="260" max="260" width="41.85546875" style="9" customWidth="1"/>
    <col min="261" max="261" width="14.28515625" style="9" customWidth="1"/>
    <col min="262" max="262" width="14.5703125" style="9" customWidth="1"/>
    <col min="263" max="266" width="13.7109375" style="9" customWidth="1"/>
    <col min="267" max="514" width="9.140625" style="9"/>
    <col min="515" max="515" width="0" style="9" hidden="1" customWidth="1"/>
    <col min="516" max="516" width="41.85546875" style="9" customWidth="1"/>
    <col min="517" max="517" width="14.28515625" style="9" customWidth="1"/>
    <col min="518" max="518" width="14.5703125" style="9" customWidth="1"/>
    <col min="519" max="522" width="13.7109375" style="9" customWidth="1"/>
    <col min="523" max="770" width="9.140625" style="9"/>
    <col min="771" max="771" width="0" style="9" hidden="1" customWidth="1"/>
    <col min="772" max="772" width="41.85546875" style="9" customWidth="1"/>
    <col min="773" max="773" width="14.28515625" style="9" customWidth="1"/>
    <col min="774" max="774" width="14.5703125" style="9" customWidth="1"/>
    <col min="775" max="778" width="13.7109375" style="9" customWidth="1"/>
    <col min="779" max="1026" width="9.140625" style="9"/>
    <col min="1027" max="1027" width="0" style="9" hidden="1" customWidth="1"/>
    <col min="1028" max="1028" width="41.85546875" style="9" customWidth="1"/>
    <col min="1029" max="1029" width="14.28515625" style="9" customWidth="1"/>
    <col min="1030" max="1030" width="14.5703125" style="9" customWidth="1"/>
    <col min="1031" max="1034" width="13.7109375" style="9" customWidth="1"/>
    <col min="1035" max="1282" width="9.140625" style="9"/>
    <col min="1283" max="1283" width="0" style="9" hidden="1" customWidth="1"/>
    <col min="1284" max="1284" width="41.85546875" style="9" customWidth="1"/>
    <col min="1285" max="1285" width="14.28515625" style="9" customWidth="1"/>
    <col min="1286" max="1286" width="14.5703125" style="9" customWidth="1"/>
    <col min="1287" max="1290" width="13.7109375" style="9" customWidth="1"/>
    <col min="1291" max="1538" width="9.140625" style="9"/>
    <col min="1539" max="1539" width="0" style="9" hidden="1" customWidth="1"/>
    <col min="1540" max="1540" width="41.85546875" style="9" customWidth="1"/>
    <col min="1541" max="1541" width="14.28515625" style="9" customWidth="1"/>
    <col min="1542" max="1542" width="14.5703125" style="9" customWidth="1"/>
    <col min="1543" max="1546" width="13.7109375" style="9" customWidth="1"/>
    <col min="1547" max="1794" width="9.140625" style="9"/>
    <col min="1795" max="1795" width="0" style="9" hidden="1" customWidth="1"/>
    <col min="1796" max="1796" width="41.85546875" style="9" customWidth="1"/>
    <col min="1797" max="1797" width="14.28515625" style="9" customWidth="1"/>
    <col min="1798" max="1798" width="14.5703125" style="9" customWidth="1"/>
    <col min="1799" max="1802" width="13.7109375" style="9" customWidth="1"/>
    <col min="1803" max="2050" width="9.140625" style="9"/>
    <col min="2051" max="2051" width="0" style="9" hidden="1" customWidth="1"/>
    <col min="2052" max="2052" width="41.85546875" style="9" customWidth="1"/>
    <col min="2053" max="2053" width="14.28515625" style="9" customWidth="1"/>
    <col min="2054" max="2054" width="14.5703125" style="9" customWidth="1"/>
    <col min="2055" max="2058" width="13.7109375" style="9" customWidth="1"/>
    <col min="2059" max="2306" width="9.140625" style="9"/>
    <col min="2307" max="2307" width="0" style="9" hidden="1" customWidth="1"/>
    <col min="2308" max="2308" width="41.85546875" style="9" customWidth="1"/>
    <col min="2309" max="2309" width="14.28515625" style="9" customWidth="1"/>
    <col min="2310" max="2310" width="14.5703125" style="9" customWidth="1"/>
    <col min="2311" max="2314" width="13.7109375" style="9" customWidth="1"/>
    <col min="2315" max="2562" width="9.140625" style="9"/>
    <col min="2563" max="2563" width="0" style="9" hidden="1" customWidth="1"/>
    <col min="2564" max="2564" width="41.85546875" style="9" customWidth="1"/>
    <col min="2565" max="2565" width="14.28515625" style="9" customWidth="1"/>
    <col min="2566" max="2566" width="14.5703125" style="9" customWidth="1"/>
    <col min="2567" max="2570" width="13.7109375" style="9" customWidth="1"/>
    <col min="2571" max="2818" width="9.140625" style="9"/>
    <col min="2819" max="2819" width="0" style="9" hidden="1" customWidth="1"/>
    <col min="2820" max="2820" width="41.85546875" style="9" customWidth="1"/>
    <col min="2821" max="2821" width="14.28515625" style="9" customWidth="1"/>
    <col min="2822" max="2822" width="14.5703125" style="9" customWidth="1"/>
    <col min="2823" max="2826" width="13.7109375" style="9" customWidth="1"/>
    <col min="2827" max="3074" width="9.140625" style="9"/>
    <col min="3075" max="3075" width="0" style="9" hidden="1" customWidth="1"/>
    <col min="3076" max="3076" width="41.85546875" style="9" customWidth="1"/>
    <col min="3077" max="3077" width="14.28515625" style="9" customWidth="1"/>
    <col min="3078" max="3078" width="14.5703125" style="9" customWidth="1"/>
    <col min="3079" max="3082" width="13.7109375" style="9" customWidth="1"/>
    <col min="3083" max="3330" width="9.140625" style="9"/>
    <col min="3331" max="3331" width="0" style="9" hidden="1" customWidth="1"/>
    <col min="3332" max="3332" width="41.85546875" style="9" customWidth="1"/>
    <col min="3333" max="3333" width="14.28515625" style="9" customWidth="1"/>
    <col min="3334" max="3334" width="14.5703125" style="9" customWidth="1"/>
    <col min="3335" max="3338" width="13.7109375" style="9" customWidth="1"/>
    <col min="3339" max="3586" width="9.140625" style="9"/>
    <col min="3587" max="3587" width="0" style="9" hidden="1" customWidth="1"/>
    <col min="3588" max="3588" width="41.85546875" style="9" customWidth="1"/>
    <col min="3589" max="3589" width="14.28515625" style="9" customWidth="1"/>
    <col min="3590" max="3590" width="14.5703125" style="9" customWidth="1"/>
    <col min="3591" max="3594" width="13.7109375" style="9" customWidth="1"/>
    <col min="3595" max="3842" width="9.140625" style="9"/>
    <col min="3843" max="3843" width="0" style="9" hidden="1" customWidth="1"/>
    <col min="3844" max="3844" width="41.85546875" style="9" customWidth="1"/>
    <col min="3845" max="3845" width="14.28515625" style="9" customWidth="1"/>
    <col min="3846" max="3846" width="14.5703125" style="9" customWidth="1"/>
    <col min="3847" max="3850" width="13.7109375" style="9" customWidth="1"/>
    <col min="3851" max="4098" width="9.140625" style="9"/>
    <col min="4099" max="4099" width="0" style="9" hidden="1" customWidth="1"/>
    <col min="4100" max="4100" width="41.85546875" style="9" customWidth="1"/>
    <col min="4101" max="4101" width="14.28515625" style="9" customWidth="1"/>
    <col min="4102" max="4102" width="14.5703125" style="9" customWidth="1"/>
    <col min="4103" max="4106" width="13.7109375" style="9" customWidth="1"/>
    <col min="4107" max="4354" width="9.140625" style="9"/>
    <col min="4355" max="4355" width="0" style="9" hidden="1" customWidth="1"/>
    <col min="4356" max="4356" width="41.85546875" style="9" customWidth="1"/>
    <col min="4357" max="4357" width="14.28515625" style="9" customWidth="1"/>
    <col min="4358" max="4358" width="14.5703125" style="9" customWidth="1"/>
    <col min="4359" max="4362" width="13.7109375" style="9" customWidth="1"/>
    <col min="4363" max="4610" width="9.140625" style="9"/>
    <col min="4611" max="4611" width="0" style="9" hidden="1" customWidth="1"/>
    <col min="4612" max="4612" width="41.85546875" style="9" customWidth="1"/>
    <col min="4613" max="4613" width="14.28515625" style="9" customWidth="1"/>
    <col min="4614" max="4614" width="14.5703125" style="9" customWidth="1"/>
    <col min="4615" max="4618" width="13.7109375" style="9" customWidth="1"/>
    <col min="4619" max="4866" width="9.140625" style="9"/>
    <col min="4867" max="4867" width="0" style="9" hidden="1" customWidth="1"/>
    <col min="4868" max="4868" width="41.85546875" style="9" customWidth="1"/>
    <col min="4869" max="4869" width="14.28515625" style="9" customWidth="1"/>
    <col min="4870" max="4870" width="14.5703125" style="9" customWidth="1"/>
    <col min="4871" max="4874" width="13.7109375" style="9" customWidth="1"/>
    <col min="4875" max="5122" width="9.140625" style="9"/>
    <col min="5123" max="5123" width="0" style="9" hidden="1" customWidth="1"/>
    <col min="5124" max="5124" width="41.85546875" style="9" customWidth="1"/>
    <col min="5125" max="5125" width="14.28515625" style="9" customWidth="1"/>
    <col min="5126" max="5126" width="14.5703125" style="9" customWidth="1"/>
    <col min="5127" max="5130" width="13.7109375" style="9" customWidth="1"/>
    <col min="5131" max="5378" width="9.140625" style="9"/>
    <col min="5379" max="5379" width="0" style="9" hidden="1" customWidth="1"/>
    <col min="5380" max="5380" width="41.85546875" style="9" customWidth="1"/>
    <col min="5381" max="5381" width="14.28515625" style="9" customWidth="1"/>
    <col min="5382" max="5382" width="14.5703125" style="9" customWidth="1"/>
    <col min="5383" max="5386" width="13.7109375" style="9" customWidth="1"/>
    <col min="5387" max="5634" width="9.140625" style="9"/>
    <col min="5635" max="5635" width="0" style="9" hidden="1" customWidth="1"/>
    <col min="5636" max="5636" width="41.85546875" style="9" customWidth="1"/>
    <col min="5637" max="5637" width="14.28515625" style="9" customWidth="1"/>
    <col min="5638" max="5638" width="14.5703125" style="9" customWidth="1"/>
    <col min="5639" max="5642" width="13.7109375" style="9" customWidth="1"/>
    <col min="5643" max="5890" width="9.140625" style="9"/>
    <col min="5891" max="5891" width="0" style="9" hidden="1" customWidth="1"/>
    <col min="5892" max="5892" width="41.85546875" style="9" customWidth="1"/>
    <col min="5893" max="5893" width="14.28515625" style="9" customWidth="1"/>
    <col min="5894" max="5894" width="14.5703125" style="9" customWidth="1"/>
    <col min="5895" max="5898" width="13.7109375" style="9" customWidth="1"/>
    <col min="5899" max="6146" width="9.140625" style="9"/>
    <col min="6147" max="6147" width="0" style="9" hidden="1" customWidth="1"/>
    <col min="6148" max="6148" width="41.85546875" style="9" customWidth="1"/>
    <col min="6149" max="6149" width="14.28515625" style="9" customWidth="1"/>
    <col min="6150" max="6150" width="14.5703125" style="9" customWidth="1"/>
    <col min="6151" max="6154" width="13.7109375" style="9" customWidth="1"/>
    <col min="6155" max="6402" width="9.140625" style="9"/>
    <col min="6403" max="6403" width="0" style="9" hidden="1" customWidth="1"/>
    <col min="6404" max="6404" width="41.85546875" style="9" customWidth="1"/>
    <col min="6405" max="6405" width="14.28515625" style="9" customWidth="1"/>
    <col min="6406" max="6406" width="14.5703125" style="9" customWidth="1"/>
    <col min="6407" max="6410" width="13.7109375" style="9" customWidth="1"/>
    <col min="6411" max="6658" width="9.140625" style="9"/>
    <col min="6659" max="6659" width="0" style="9" hidden="1" customWidth="1"/>
    <col min="6660" max="6660" width="41.85546875" style="9" customWidth="1"/>
    <col min="6661" max="6661" width="14.28515625" style="9" customWidth="1"/>
    <col min="6662" max="6662" width="14.5703125" style="9" customWidth="1"/>
    <col min="6663" max="6666" width="13.7109375" style="9" customWidth="1"/>
    <col min="6667" max="6914" width="9.140625" style="9"/>
    <col min="6915" max="6915" width="0" style="9" hidden="1" customWidth="1"/>
    <col min="6916" max="6916" width="41.85546875" style="9" customWidth="1"/>
    <col min="6917" max="6917" width="14.28515625" style="9" customWidth="1"/>
    <col min="6918" max="6918" width="14.5703125" style="9" customWidth="1"/>
    <col min="6919" max="6922" width="13.7109375" style="9" customWidth="1"/>
    <col min="6923" max="7170" width="9.140625" style="9"/>
    <col min="7171" max="7171" width="0" style="9" hidden="1" customWidth="1"/>
    <col min="7172" max="7172" width="41.85546875" style="9" customWidth="1"/>
    <col min="7173" max="7173" width="14.28515625" style="9" customWidth="1"/>
    <col min="7174" max="7174" width="14.5703125" style="9" customWidth="1"/>
    <col min="7175" max="7178" width="13.7109375" style="9" customWidth="1"/>
    <col min="7179" max="7426" width="9.140625" style="9"/>
    <col min="7427" max="7427" width="0" style="9" hidden="1" customWidth="1"/>
    <col min="7428" max="7428" width="41.85546875" style="9" customWidth="1"/>
    <col min="7429" max="7429" width="14.28515625" style="9" customWidth="1"/>
    <col min="7430" max="7430" width="14.5703125" style="9" customWidth="1"/>
    <col min="7431" max="7434" width="13.7109375" style="9" customWidth="1"/>
    <col min="7435" max="7682" width="9.140625" style="9"/>
    <col min="7683" max="7683" width="0" style="9" hidden="1" customWidth="1"/>
    <col min="7684" max="7684" width="41.85546875" style="9" customWidth="1"/>
    <col min="7685" max="7685" width="14.28515625" style="9" customWidth="1"/>
    <col min="7686" max="7686" width="14.5703125" style="9" customWidth="1"/>
    <col min="7687" max="7690" width="13.7109375" style="9" customWidth="1"/>
    <col min="7691" max="7938" width="9.140625" style="9"/>
    <col min="7939" max="7939" width="0" style="9" hidden="1" customWidth="1"/>
    <col min="7940" max="7940" width="41.85546875" style="9" customWidth="1"/>
    <col min="7941" max="7941" width="14.28515625" style="9" customWidth="1"/>
    <col min="7942" max="7942" width="14.5703125" style="9" customWidth="1"/>
    <col min="7943" max="7946" width="13.7109375" style="9" customWidth="1"/>
    <col min="7947" max="8194" width="9.140625" style="9"/>
    <col min="8195" max="8195" width="0" style="9" hidden="1" customWidth="1"/>
    <col min="8196" max="8196" width="41.85546875" style="9" customWidth="1"/>
    <col min="8197" max="8197" width="14.28515625" style="9" customWidth="1"/>
    <col min="8198" max="8198" width="14.5703125" style="9" customWidth="1"/>
    <col min="8199" max="8202" width="13.7109375" style="9" customWidth="1"/>
    <col min="8203" max="8450" width="9.140625" style="9"/>
    <col min="8451" max="8451" width="0" style="9" hidden="1" customWidth="1"/>
    <col min="8452" max="8452" width="41.85546875" style="9" customWidth="1"/>
    <col min="8453" max="8453" width="14.28515625" style="9" customWidth="1"/>
    <col min="8454" max="8454" width="14.5703125" style="9" customWidth="1"/>
    <col min="8455" max="8458" width="13.7109375" style="9" customWidth="1"/>
    <col min="8459" max="8706" width="9.140625" style="9"/>
    <col min="8707" max="8707" width="0" style="9" hidden="1" customWidth="1"/>
    <col min="8708" max="8708" width="41.85546875" style="9" customWidth="1"/>
    <col min="8709" max="8709" width="14.28515625" style="9" customWidth="1"/>
    <col min="8710" max="8710" width="14.5703125" style="9" customWidth="1"/>
    <col min="8711" max="8714" width="13.7109375" style="9" customWidth="1"/>
    <col min="8715" max="8962" width="9.140625" style="9"/>
    <col min="8963" max="8963" width="0" style="9" hidden="1" customWidth="1"/>
    <col min="8964" max="8964" width="41.85546875" style="9" customWidth="1"/>
    <col min="8965" max="8965" width="14.28515625" style="9" customWidth="1"/>
    <col min="8966" max="8966" width="14.5703125" style="9" customWidth="1"/>
    <col min="8967" max="8970" width="13.7109375" style="9" customWidth="1"/>
    <col min="8971" max="9218" width="9.140625" style="9"/>
    <col min="9219" max="9219" width="0" style="9" hidden="1" customWidth="1"/>
    <col min="9220" max="9220" width="41.85546875" style="9" customWidth="1"/>
    <col min="9221" max="9221" width="14.28515625" style="9" customWidth="1"/>
    <col min="9222" max="9222" width="14.5703125" style="9" customWidth="1"/>
    <col min="9223" max="9226" width="13.7109375" style="9" customWidth="1"/>
    <col min="9227" max="9474" width="9.140625" style="9"/>
    <col min="9475" max="9475" width="0" style="9" hidden="1" customWidth="1"/>
    <col min="9476" max="9476" width="41.85546875" style="9" customWidth="1"/>
    <col min="9477" max="9477" width="14.28515625" style="9" customWidth="1"/>
    <col min="9478" max="9478" width="14.5703125" style="9" customWidth="1"/>
    <col min="9479" max="9482" width="13.7109375" style="9" customWidth="1"/>
    <col min="9483" max="9730" width="9.140625" style="9"/>
    <col min="9731" max="9731" width="0" style="9" hidden="1" customWidth="1"/>
    <col min="9732" max="9732" width="41.85546875" style="9" customWidth="1"/>
    <col min="9733" max="9733" width="14.28515625" style="9" customWidth="1"/>
    <col min="9734" max="9734" width="14.5703125" style="9" customWidth="1"/>
    <col min="9735" max="9738" width="13.7109375" style="9" customWidth="1"/>
    <col min="9739" max="9986" width="9.140625" style="9"/>
    <col min="9987" max="9987" width="0" style="9" hidden="1" customWidth="1"/>
    <col min="9988" max="9988" width="41.85546875" style="9" customWidth="1"/>
    <col min="9989" max="9989" width="14.28515625" style="9" customWidth="1"/>
    <col min="9990" max="9990" width="14.5703125" style="9" customWidth="1"/>
    <col min="9991" max="9994" width="13.7109375" style="9" customWidth="1"/>
    <col min="9995" max="10242" width="9.140625" style="9"/>
    <col min="10243" max="10243" width="0" style="9" hidden="1" customWidth="1"/>
    <col min="10244" max="10244" width="41.85546875" style="9" customWidth="1"/>
    <col min="10245" max="10245" width="14.28515625" style="9" customWidth="1"/>
    <col min="10246" max="10246" width="14.5703125" style="9" customWidth="1"/>
    <col min="10247" max="10250" width="13.7109375" style="9" customWidth="1"/>
    <col min="10251" max="10498" width="9.140625" style="9"/>
    <col min="10499" max="10499" width="0" style="9" hidden="1" customWidth="1"/>
    <col min="10500" max="10500" width="41.85546875" style="9" customWidth="1"/>
    <col min="10501" max="10501" width="14.28515625" style="9" customWidth="1"/>
    <col min="10502" max="10502" width="14.5703125" style="9" customWidth="1"/>
    <col min="10503" max="10506" width="13.7109375" style="9" customWidth="1"/>
    <col min="10507" max="10754" width="9.140625" style="9"/>
    <col min="10755" max="10755" width="0" style="9" hidden="1" customWidth="1"/>
    <col min="10756" max="10756" width="41.85546875" style="9" customWidth="1"/>
    <col min="10757" max="10757" width="14.28515625" style="9" customWidth="1"/>
    <col min="10758" max="10758" width="14.5703125" style="9" customWidth="1"/>
    <col min="10759" max="10762" width="13.7109375" style="9" customWidth="1"/>
    <col min="10763" max="11010" width="9.140625" style="9"/>
    <col min="11011" max="11011" width="0" style="9" hidden="1" customWidth="1"/>
    <col min="11012" max="11012" width="41.85546875" style="9" customWidth="1"/>
    <col min="11013" max="11013" width="14.28515625" style="9" customWidth="1"/>
    <col min="11014" max="11014" width="14.5703125" style="9" customWidth="1"/>
    <col min="11015" max="11018" width="13.7109375" style="9" customWidth="1"/>
    <col min="11019" max="11266" width="9.140625" style="9"/>
    <col min="11267" max="11267" width="0" style="9" hidden="1" customWidth="1"/>
    <col min="11268" max="11268" width="41.85546875" style="9" customWidth="1"/>
    <col min="11269" max="11269" width="14.28515625" style="9" customWidth="1"/>
    <col min="11270" max="11270" width="14.5703125" style="9" customWidth="1"/>
    <col min="11271" max="11274" width="13.7109375" style="9" customWidth="1"/>
    <col min="11275" max="11522" width="9.140625" style="9"/>
    <col min="11523" max="11523" width="0" style="9" hidden="1" customWidth="1"/>
    <col min="11524" max="11524" width="41.85546875" style="9" customWidth="1"/>
    <col min="11525" max="11525" width="14.28515625" style="9" customWidth="1"/>
    <col min="11526" max="11526" width="14.5703125" style="9" customWidth="1"/>
    <col min="11527" max="11530" width="13.7109375" style="9" customWidth="1"/>
    <col min="11531" max="11778" width="9.140625" style="9"/>
    <col min="11779" max="11779" width="0" style="9" hidden="1" customWidth="1"/>
    <col min="11780" max="11780" width="41.85546875" style="9" customWidth="1"/>
    <col min="11781" max="11781" width="14.28515625" style="9" customWidth="1"/>
    <col min="11782" max="11782" width="14.5703125" style="9" customWidth="1"/>
    <col min="11783" max="11786" width="13.7109375" style="9" customWidth="1"/>
    <col min="11787" max="12034" width="9.140625" style="9"/>
    <col min="12035" max="12035" width="0" style="9" hidden="1" customWidth="1"/>
    <col min="12036" max="12036" width="41.85546875" style="9" customWidth="1"/>
    <col min="12037" max="12037" width="14.28515625" style="9" customWidth="1"/>
    <col min="12038" max="12038" width="14.5703125" style="9" customWidth="1"/>
    <col min="12039" max="12042" width="13.7109375" style="9" customWidth="1"/>
    <col min="12043" max="12290" width="9.140625" style="9"/>
    <col min="12291" max="12291" width="0" style="9" hidden="1" customWidth="1"/>
    <col min="12292" max="12292" width="41.85546875" style="9" customWidth="1"/>
    <col min="12293" max="12293" width="14.28515625" style="9" customWidth="1"/>
    <col min="12294" max="12294" width="14.5703125" style="9" customWidth="1"/>
    <col min="12295" max="12298" width="13.7109375" style="9" customWidth="1"/>
    <col min="12299" max="12546" width="9.140625" style="9"/>
    <col min="12547" max="12547" width="0" style="9" hidden="1" customWidth="1"/>
    <col min="12548" max="12548" width="41.85546875" style="9" customWidth="1"/>
    <col min="12549" max="12549" width="14.28515625" style="9" customWidth="1"/>
    <col min="12550" max="12550" width="14.5703125" style="9" customWidth="1"/>
    <col min="12551" max="12554" width="13.7109375" style="9" customWidth="1"/>
    <col min="12555" max="12802" width="9.140625" style="9"/>
    <col min="12803" max="12803" width="0" style="9" hidden="1" customWidth="1"/>
    <col min="12804" max="12804" width="41.85546875" style="9" customWidth="1"/>
    <col min="12805" max="12805" width="14.28515625" style="9" customWidth="1"/>
    <col min="12806" max="12806" width="14.5703125" style="9" customWidth="1"/>
    <col min="12807" max="12810" width="13.7109375" style="9" customWidth="1"/>
    <col min="12811" max="13058" width="9.140625" style="9"/>
    <col min="13059" max="13059" width="0" style="9" hidden="1" customWidth="1"/>
    <col min="13060" max="13060" width="41.85546875" style="9" customWidth="1"/>
    <col min="13061" max="13061" width="14.28515625" style="9" customWidth="1"/>
    <col min="13062" max="13062" width="14.5703125" style="9" customWidth="1"/>
    <col min="13063" max="13066" width="13.7109375" style="9" customWidth="1"/>
    <col min="13067" max="13314" width="9.140625" style="9"/>
    <col min="13315" max="13315" width="0" style="9" hidden="1" customWidth="1"/>
    <col min="13316" max="13316" width="41.85546875" style="9" customWidth="1"/>
    <col min="13317" max="13317" width="14.28515625" style="9" customWidth="1"/>
    <col min="13318" max="13318" width="14.5703125" style="9" customWidth="1"/>
    <col min="13319" max="13322" width="13.7109375" style="9" customWidth="1"/>
    <col min="13323" max="13570" width="9.140625" style="9"/>
    <col min="13571" max="13571" width="0" style="9" hidden="1" customWidth="1"/>
    <col min="13572" max="13572" width="41.85546875" style="9" customWidth="1"/>
    <col min="13573" max="13573" width="14.28515625" style="9" customWidth="1"/>
    <col min="13574" max="13574" width="14.5703125" style="9" customWidth="1"/>
    <col min="13575" max="13578" width="13.7109375" style="9" customWidth="1"/>
    <col min="13579" max="13826" width="9.140625" style="9"/>
    <col min="13827" max="13827" width="0" style="9" hidden="1" customWidth="1"/>
    <col min="13828" max="13828" width="41.85546875" style="9" customWidth="1"/>
    <col min="13829" max="13829" width="14.28515625" style="9" customWidth="1"/>
    <col min="13830" max="13830" width="14.5703125" style="9" customWidth="1"/>
    <col min="13831" max="13834" width="13.7109375" style="9" customWidth="1"/>
    <col min="13835" max="14082" width="9.140625" style="9"/>
    <col min="14083" max="14083" width="0" style="9" hidden="1" customWidth="1"/>
    <col min="14084" max="14084" width="41.85546875" style="9" customWidth="1"/>
    <col min="14085" max="14085" width="14.28515625" style="9" customWidth="1"/>
    <col min="14086" max="14086" width="14.5703125" style="9" customWidth="1"/>
    <col min="14087" max="14090" width="13.7109375" style="9" customWidth="1"/>
    <col min="14091" max="14338" width="9.140625" style="9"/>
    <col min="14339" max="14339" width="0" style="9" hidden="1" customWidth="1"/>
    <col min="14340" max="14340" width="41.85546875" style="9" customWidth="1"/>
    <col min="14341" max="14341" width="14.28515625" style="9" customWidth="1"/>
    <col min="14342" max="14342" width="14.5703125" style="9" customWidth="1"/>
    <col min="14343" max="14346" width="13.7109375" style="9" customWidth="1"/>
    <col min="14347" max="14594" width="9.140625" style="9"/>
    <col min="14595" max="14595" width="0" style="9" hidden="1" customWidth="1"/>
    <col min="14596" max="14596" width="41.85546875" style="9" customWidth="1"/>
    <col min="14597" max="14597" width="14.28515625" style="9" customWidth="1"/>
    <col min="14598" max="14598" width="14.5703125" style="9" customWidth="1"/>
    <col min="14599" max="14602" width="13.7109375" style="9" customWidth="1"/>
    <col min="14603" max="14850" width="9.140625" style="9"/>
    <col min="14851" max="14851" width="0" style="9" hidden="1" customWidth="1"/>
    <col min="14852" max="14852" width="41.85546875" style="9" customWidth="1"/>
    <col min="14853" max="14853" width="14.28515625" style="9" customWidth="1"/>
    <col min="14854" max="14854" width="14.5703125" style="9" customWidth="1"/>
    <col min="14855" max="14858" width="13.7109375" style="9" customWidth="1"/>
    <col min="14859" max="15106" width="9.140625" style="9"/>
    <col min="15107" max="15107" width="0" style="9" hidden="1" customWidth="1"/>
    <col min="15108" max="15108" width="41.85546875" style="9" customWidth="1"/>
    <col min="15109" max="15109" width="14.28515625" style="9" customWidth="1"/>
    <col min="15110" max="15110" width="14.5703125" style="9" customWidth="1"/>
    <col min="15111" max="15114" width="13.7109375" style="9" customWidth="1"/>
    <col min="15115" max="15362" width="9.140625" style="9"/>
    <col min="15363" max="15363" width="0" style="9" hidden="1" customWidth="1"/>
    <col min="15364" max="15364" width="41.85546875" style="9" customWidth="1"/>
    <col min="15365" max="15365" width="14.28515625" style="9" customWidth="1"/>
    <col min="15366" max="15366" width="14.5703125" style="9" customWidth="1"/>
    <col min="15367" max="15370" width="13.7109375" style="9" customWidth="1"/>
    <col min="15371" max="15618" width="9.140625" style="9"/>
    <col min="15619" max="15619" width="0" style="9" hidden="1" customWidth="1"/>
    <col min="15620" max="15620" width="41.85546875" style="9" customWidth="1"/>
    <col min="15621" max="15621" width="14.28515625" style="9" customWidth="1"/>
    <col min="15622" max="15622" width="14.5703125" style="9" customWidth="1"/>
    <col min="15623" max="15626" width="13.7109375" style="9" customWidth="1"/>
    <col min="15627" max="15874" width="9.140625" style="9"/>
    <col min="15875" max="15875" width="0" style="9" hidden="1" customWidth="1"/>
    <col min="15876" max="15876" width="41.85546875" style="9" customWidth="1"/>
    <col min="15877" max="15877" width="14.28515625" style="9" customWidth="1"/>
    <col min="15878" max="15878" width="14.5703125" style="9" customWidth="1"/>
    <col min="15879" max="15882" width="13.7109375" style="9" customWidth="1"/>
    <col min="15883" max="16130" width="9.140625" style="9"/>
    <col min="16131" max="16131" width="0" style="9" hidden="1" customWidth="1"/>
    <col min="16132" max="16132" width="41.85546875" style="9" customWidth="1"/>
    <col min="16133" max="16133" width="14.28515625" style="9" customWidth="1"/>
    <col min="16134" max="16134" width="14.5703125" style="9" customWidth="1"/>
    <col min="16135" max="16138" width="13.7109375" style="9" customWidth="1"/>
    <col min="16139" max="16384" width="9.140625" style="9"/>
  </cols>
  <sheetData>
    <row r="1" spans="1:13" ht="46.5" customHeight="1" x14ac:dyDescent="0.2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1"/>
      <c r="D2" s="9" t="s">
        <v>0</v>
      </c>
      <c r="E2" s="9" t="s">
        <v>0</v>
      </c>
      <c r="J2" s="1"/>
      <c r="K2" s="1"/>
      <c r="M2" s="8" t="s">
        <v>36</v>
      </c>
    </row>
    <row r="3" spans="1:13" ht="154.5" customHeight="1" x14ac:dyDescent="0.25">
      <c r="A3" s="36" t="s">
        <v>42</v>
      </c>
      <c r="B3" s="10" t="s">
        <v>38</v>
      </c>
      <c r="C3" s="42" t="s">
        <v>62</v>
      </c>
      <c r="D3" s="22" t="s">
        <v>47</v>
      </c>
      <c r="E3" s="41" t="s">
        <v>58</v>
      </c>
      <c r="F3" s="20" t="s">
        <v>63</v>
      </c>
      <c r="G3" s="42" t="s">
        <v>59</v>
      </c>
      <c r="H3" s="42" t="s">
        <v>60</v>
      </c>
      <c r="I3" s="42" t="s">
        <v>61</v>
      </c>
      <c r="J3" s="20" t="s">
        <v>64</v>
      </c>
      <c r="K3" s="20" t="s">
        <v>65</v>
      </c>
      <c r="L3" s="20" t="s">
        <v>66</v>
      </c>
      <c r="M3" s="28" t="s">
        <v>27</v>
      </c>
    </row>
    <row r="4" spans="1:13" x14ac:dyDescent="0.25">
      <c r="A4" s="37"/>
      <c r="B4" s="10">
        <v>1</v>
      </c>
      <c r="C4" s="10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3">
        <v>9</v>
      </c>
      <c r="K4" s="23">
        <v>10</v>
      </c>
      <c r="L4" s="23">
        <v>11</v>
      </c>
      <c r="M4" s="28">
        <v>12</v>
      </c>
    </row>
    <row r="5" spans="1:13" s="13" customFormat="1" ht="33" customHeight="1" x14ac:dyDescent="0.25">
      <c r="A5" s="14">
        <v>1</v>
      </c>
      <c r="B5" s="12" t="s">
        <v>41</v>
      </c>
      <c r="C5" s="15">
        <f>SUM(C6,C19)</f>
        <v>4317660</v>
      </c>
      <c r="D5" s="15">
        <f>SUM(D6,D19)</f>
        <v>4081839.5</v>
      </c>
      <c r="E5" s="15">
        <f>SUM(E6,E19)</f>
        <v>4092643.5999999996</v>
      </c>
      <c r="F5" s="15">
        <f>SUM(F6,F19)</f>
        <v>4738563</v>
      </c>
      <c r="G5" s="15">
        <f>F5-C5</f>
        <v>420903</v>
      </c>
      <c r="H5" s="24">
        <f>F5/C5</f>
        <v>1.0974840538625088</v>
      </c>
      <c r="I5" s="15">
        <f>F5-D5</f>
        <v>656723.5</v>
      </c>
      <c r="J5" s="24">
        <f>F5/D5</f>
        <v>1.1608891040424298</v>
      </c>
      <c r="K5" s="25">
        <f>F5-E5</f>
        <v>645919.40000000037</v>
      </c>
      <c r="L5" s="24">
        <f>F5/E5</f>
        <v>1.1578244927068657</v>
      </c>
      <c r="M5" s="29"/>
    </row>
    <row r="6" spans="1:13" s="13" customFormat="1" ht="24" customHeight="1" x14ac:dyDescent="0.25">
      <c r="A6" s="14">
        <v>2</v>
      </c>
      <c r="B6" s="12" t="s">
        <v>1</v>
      </c>
      <c r="C6" s="15">
        <f>SUM(C7,C8,C9,C14,C17,C18)</f>
        <v>3566523.1</v>
      </c>
      <c r="D6" s="15">
        <f>SUM(D7,D8,D9,D14,D17,D18)</f>
        <v>3441879.9</v>
      </c>
      <c r="E6" s="15">
        <f>SUM(E7,E8,E9,E14,E17,E18)</f>
        <v>3424504.9</v>
      </c>
      <c r="F6" s="15">
        <f>SUM(F7,F8,F9,F14,F17,F18)</f>
        <v>3928875.1</v>
      </c>
      <c r="G6" s="15">
        <f t="shared" ref="G6:G44" si="0">F6-C6</f>
        <v>362352</v>
      </c>
      <c r="H6" s="24">
        <f t="shared" ref="H6:H44" si="1">F6/C6</f>
        <v>1.1015981082528248</v>
      </c>
      <c r="I6" s="15">
        <f t="shared" ref="I6:I44" si="2">F6-D6</f>
        <v>486995.20000000019</v>
      </c>
      <c r="J6" s="24">
        <f t="shared" ref="J6:J44" si="3">F6/D6</f>
        <v>1.1414910497022281</v>
      </c>
      <c r="K6" s="25">
        <f t="shared" ref="K6:K44" si="4">F6-E6</f>
        <v>504370.20000000019</v>
      </c>
      <c r="L6" s="24">
        <f t="shared" ref="L6:L44" si="5">F6/E6</f>
        <v>1.1472826626704491</v>
      </c>
      <c r="M6" s="29"/>
    </row>
    <row r="7" spans="1:13" ht="122.25" customHeight="1" x14ac:dyDescent="0.25">
      <c r="A7" s="11">
        <v>3</v>
      </c>
      <c r="B7" s="3" t="s">
        <v>2</v>
      </c>
      <c r="C7" s="17">
        <v>2177049</v>
      </c>
      <c r="D7" s="16">
        <v>2140518.2000000002</v>
      </c>
      <c r="E7" s="16">
        <v>2140518.2000000002</v>
      </c>
      <c r="F7" s="17">
        <v>2462464.7000000002</v>
      </c>
      <c r="G7" s="16">
        <f>F7-C7</f>
        <v>285415.70000000019</v>
      </c>
      <c r="H7" s="26">
        <f>F7/C7</f>
        <v>1.1311021019738188</v>
      </c>
      <c r="I7" s="16">
        <f>F7-D7</f>
        <v>321946.5</v>
      </c>
      <c r="J7" s="26">
        <f>F7/D7</f>
        <v>1.1504058690087289</v>
      </c>
      <c r="K7" s="27">
        <f>F7-E7</f>
        <v>321946.5</v>
      </c>
      <c r="L7" s="26">
        <f>F7/E7</f>
        <v>1.1504058690087289</v>
      </c>
      <c r="M7" s="30" t="s">
        <v>48</v>
      </c>
    </row>
    <row r="8" spans="1:13" ht="82.5" x14ac:dyDescent="0.25">
      <c r="A8" s="11">
        <v>4</v>
      </c>
      <c r="B8" s="3" t="s">
        <v>3</v>
      </c>
      <c r="C8" s="17">
        <v>6521.7</v>
      </c>
      <c r="D8" s="16">
        <v>6408</v>
      </c>
      <c r="E8" s="16">
        <v>6408</v>
      </c>
      <c r="F8" s="17">
        <v>7816.5</v>
      </c>
      <c r="G8" s="16">
        <f t="shared" si="0"/>
        <v>1294.8000000000002</v>
      </c>
      <c r="H8" s="26">
        <f t="shared" si="1"/>
        <v>1.1985371912231473</v>
      </c>
      <c r="I8" s="16">
        <f t="shared" si="2"/>
        <v>1408.5</v>
      </c>
      <c r="J8" s="26">
        <f t="shared" si="3"/>
        <v>1.2198033707865168</v>
      </c>
      <c r="K8" s="27">
        <f t="shared" si="4"/>
        <v>1408.5</v>
      </c>
      <c r="L8" s="26">
        <f t="shared" si="5"/>
        <v>1.2198033707865168</v>
      </c>
      <c r="M8" s="30" t="s">
        <v>56</v>
      </c>
    </row>
    <row r="9" spans="1:13" ht="20.25" customHeight="1" x14ac:dyDescent="0.25">
      <c r="A9" s="11">
        <v>5</v>
      </c>
      <c r="B9" s="3" t="s">
        <v>4</v>
      </c>
      <c r="C9" s="16">
        <f t="shared" ref="C9:D9" si="6">SUM(C10:C13)</f>
        <v>522393.19999999995</v>
      </c>
      <c r="D9" s="16">
        <f t="shared" si="6"/>
        <v>445689.3</v>
      </c>
      <c r="E9" s="16">
        <f t="shared" ref="E9:F9" si="7">SUM(E10:E13)</f>
        <v>445689.3</v>
      </c>
      <c r="F9" s="16">
        <f t="shared" si="7"/>
        <v>565160.4</v>
      </c>
      <c r="G9" s="16">
        <f t="shared" si="0"/>
        <v>42767.20000000007</v>
      </c>
      <c r="H9" s="26">
        <f t="shared" si="1"/>
        <v>1.0818678344205095</v>
      </c>
      <c r="I9" s="16">
        <f t="shared" si="2"/>
        <v>119471.10000000003</v>
      </c>
      <c r="J9" s="26">
        <f t="shared" si="3"/>
        <v>1.2680591613933743</v>
      </c>
      <c r="K9" s="27">
        <f t="shared" si="4"/>
        <v>119471.10000000003</v>
      </c>
      <c r="L9" s="26">
        <f t="shared" si="5"/>
        <v>1.2680591613933743</v>
      </c>
      <c r="M9" s="38" t="s">
        <v>49</v>
      </c>
    </row>
    <row r="10" spans="1:13" ht="32.25" customHeight="1" x14ac:dyDescent="0.25">
      <c r="A10" s="11">
        <v>6</v>
      </c>
      <c r="B10" s="3" t="s">
        <v>25</v>
      </c>
      <c r="C10" s="17">
        <v>401036.1</v>
      </c>
      <c r="D10" s="16">
        <v>396809.1</v>
      </c>
      <c r="E10" s="16">
        <v>396809.1</v>
      </c>
      <c r="F10" s="17">
        <v>499492.3</v>
      </c>
      <c r="G10" s="16">
        <f t="shared" si="0"/>
        <v>98456.200000000012</v>
      </c>
      <c r="H10" s="26">
        <f t="shared" si="1"/>
        <v>1.2455045817571038</v>
      </c>
      <c r="I10" s="16">
        <f t="shared" si="2"/>
        <v>102683.20000000001</v>
      </c>
      <c r="J10" s="26">
        <f t="shared" si="3"/>
        <v>1.2587722912604575</v>
      </c>
      <c r="K10" s="27">
        <f t="shared" si="4"/>
        <v>102683.20000000001</v>
      </c>
      <c r="L10" s="26">
        <f t="shared" si="5"/>
        <v>1.2587722912604575</v>
      </c>
      <c r="M10" s="39"/>
    </row>
    <row r="11" spans="1:13" ht="22.5" customHeight="1" x14ac:dyDescent="0.25">
      <c r="A11" s="11">
        <v>7</v>
      </c>
      <c r="B11" s="3" t="s">
        <v>24</v>
      </c>
      <c r="C11" s="17">
        <v>60859.5</v>
      </c>
      <c r="D11" s="16">
        <v>0</v>
      </c>
      <c r="E11" s="16">
        <v>0</v>
      </c>
      <c r="F11" s="17">
        <v>-19.100000000000001</v>
      </c>
      <c r="G11" s="16">
        <f t="shared" si="0"/>
        <v>-60878.6</v>
      </c>
      <c r="H11" s="26">
        <f t="shared" si="1"/>
        <v>-3.1383760957615493E-4</v>
      </c>
      <c r="I11" s="16">
        <f t="shared" si="2"/>
        <v>-19.100000000000001</v>
      </c>
      <c r="J11" s="26" t="s">
        <v>44</v>
      </c>
      <c r="K11" s="27">
        <f t="shared" si="4"/>
        <v>-19.100000000000001</v>
      </c>
      <c r="L11" s="26" t="s">
        <v>44</v>
      </c>
      <c r="M11" s="39"/>
    </row>
    <row r="12" spans="1:13" ht="18.75" customHeight="1" x14ac:dyDescent="0.25">
      <c r="A12" s="11">
        <v>8</v>
      </c>
      <c r="B12" s="3" t="s">
        <v>34</v>
      </c>
      <c r="C12" s="17">
        <v>217.1</v>
      </c>
      <c r="D12" s="18">
        <v>0</v>
      </c>
      <c r="E12" s="18">
        <v>0</v>
      </c>
      <c r="F12" s="17">
        <v>78.099999999999994</v>
      </c>
      <c r="G12" s="16">
        <f t="shared" si="0"/>
        <v>-139</v>
      </c>
      <c r="H12" s="26">
        <f t="shared" si="1"/>
        <v>0.3597420543528328</v>
      </c>
      <c r="I12" s="16">
        <f t="shared" si="2"/>
        <v>78.099999999999994</v>
      </c>
      <c r="J12" s="26" t="s">
        <v>44</v>
      </c>
      <c r="K12" s="27">
        <f t="shared" si="4"/>
        <v>78.099999999999994</v>
      </c>
      <c r="L12" s="26" t="s">
        <v>44</v>
      </c>
      <c r="M12" s="39"/>
    </row>
    <row r="13" spans="1:13" ht="39.75" customHeight="1" x14ac:dyDescent="0.25">
      <c r="A13" s="11">
        <v>9</v>
      </c>
      <c r="B13" s="2" t="s">
        <v>26</v>
      </c>
      <c r="C13" s="17">
        <v>60280.5</v>
      </c>
      <c r="D13" s="16">
        <v>48880.2</v>
      </c>
      <c r="E13" s="16">
        <v>48880.2</v>
      </c>
      <c r="F13" s="17">
        <v>65609.100000000006</v>
      </c>
      <c r="G13" s="16">
        <f t="shared" si="0"/>
        <v>5328.6000000000058</v>
      </c>
      <c r="H13" s="26">
        <f t="shared" si="1"/>
        <v>1.0883967452161147</v>
      </c>
      <c r="I13" s="16">
        <f t="shared" si="2"/>
        <v>16728.900000000009</v>
      </c>
      <c r="J13" s="26">
        <f t="shared" si="3"/>
        <v>1.3422428713466805</v>
      </c>
      <c r="K13" s="27">
        <f t="shared" si="4"/>
        <v>16728.900000000009</v>
      </c>
      <c r="L13" s="26">
        <f t="shared" si="5"/>
        <v>1.3422428713466805</v>
      </c>
      <c r="M13" s="40"/>
    </row>
    <row r="14" spans="1:13" ht="20.100000000000001" customHeight="1" x14ac:dyDescent="0.25">
      <c r="A14" s="11">
        <v>10</v>
      </c>
      <c r="B14" s="3" t="s">
        <v>5</v>
      </c>
      <c r="C14" s="16">
        <f t="shared" ref="C14:D14" si="8">SUM(C15:C16)</f>
        <v>803950.5</v>
      </c>
      <c r="D14" s="16">
        <f t="shared" si="8"/>
        <v>791964</v>
      </c>
      <c r="E14" s="16">
        <f t="shared" ref="E14:F14" si="9">SUM(E15:E16)</f>
        <v>774589</v>
      </c>
      <c r="F14" s="16">
        <f t="shared" si="9"/>
        <v>835113</v>
      </c>
      <c r="G14" s="16">
        <f t="shared" si="0"/>
        <v>31162.5</v>
      </c>
      <c r="H14" s="26">
        <f t="shared" si="1"/>
        <v>1.0387617148070682</v>
      </c>
      <c r="I14" s="16">
        <f t="shared" si="2"/>
        <v>43149</v>
      </c>
      <c r="J14" s="26">
        <f t="shared" si="3"/>
        <v>1.0544835371304757</v>
      </c>
      <c r="K14" s="27">
        <f t="shared" si="4"/>
        <v>60524</v>
      </c>
      <c r="L14" s="26">
        <f t="shared" si="5"/>
        <v>1.0781369216448982</v>
      </c>
      <c r="M14" s="30"/>
    </row>
    <row r="15" spans="1:13" ht="99" x14ac:dyDescent="0.25">
      <c r="A15" s="11">
        <v>11</v>
      </c>
      <c r="B15" s="3" t="s">
        <v>6</v>
      </c>
      <c r="C15" s="17">
        <v>373544.4</v>
      </c>
      <c r="D15" s="16">
        <v>355024.4</v>
      </c>
      <c r="E15" s="16">
        <v>337649.4</v>
      </c>
      <c r="F15" s="17">
        <v>419576.1</v>
      </c>
      <c r="G15" s="16">
        <f t="shared" si="0"/>
        <v>46031.699999999953</v>
      </c>
      <c r="H15" s="26">
        <f t="shared" si="1"/>
        <v>1.1232295277348554</v>
      </c>
      <c r="I15" s="16">
        <f t="shared" si="2"/>
        <v>64551.699999999953</v>
      </c>
      <c r="J15" s="26">
        <f t="shared" si="3"/>
        <v>1.1818232774986732</v>
      </c>
      <c r="K15" s="27">
        <f t="shared" si="4"/>
        <v>81926.699999999953</v>
      </c>
      <c r="L15" s="26">
        <f t="shared" si="5"/>
        <v>1.2426383698593866</v>
      </c>
      <c r="M15" s="30" t="s">
        <v>55</v>
      </c>
    </row>
    <row r="16" spans="1:13" ht="18.75" customHeight="1" x14ac:dyDescent="0.25">
      <c r="A16" s="11">
        <v>12</v>
      </c>
      <c r="B16" s="3" t="s">
        <v>7</v>
      </c>
      <c r="C16" s="17">
        <v>430406.1</v>
      </c>
      <c r="D16" s="16">
        <v>436939.6</v>
      </c>
      <c r="E16" s="16">
        <v>436939.6</v>
      </c>
      <c r="F16" s="17">
        <v>415536.9</v>
      </c>
      <c r="G16" s="16">
        <f t="shared" si="0"/>
        <v>-14869.199999999953</v>
      </c>
      <c r="H16" s="26">
        <f t="shared" si="1"/>
        <v>0.9654530918590607</v>
      </c>
      <c r="I16" s="16">
        <f t="shared" si="2"/>
        <v>-21402.699999999953</v>
      </c>
      <c r="J16" s="26">
        <f t="shared" si="3"/>
        <v>0.95101679957595975</v>
      </c>
      <c r="K16" s="27">
        <f t="shared" si="4"/>
        <v>-21402.699999999953</v>
      </c>
      <c r="L16" s="26">
        <f t="shared" si="5"/>
        <v>0.95101679957595975</v>
      </c>
      <c r="M16" s="31"/>
    </row>
    <row r="17" spans="1:13" ht="21" customHeight="1" x14ac:dyDescent="0.25">
      <c r="A17" s="11">
        <v>13</v>
      </c>
      <c r="B17" s="3" t="s">
        <v>8</v>
      </c>
      <c r="C17" s="17">
        <v>56608.800000000003</v>
      </c>
      <c r="D17" s="16">
        <v>57300.4</v>
      </c>
      <c r="E17" s="16">
        <v>57300.4</v>
      </c>
      <c r="F17" s="17">
        <v>58319</v>
      </c>
      <c r="G17" s="16">
        <f t="shared" si="0"/>
        <v>1710.1999999999971</v>
      </c>
      <c r="H17" s="26">
        <f t="shared" si="1"/>
        <v>1.0302108506097991</v>
      </c>
      <c r="I17" s="16">
        <f t="shared" si="2"/>
        <v>1018.5999999999985</v>
      </c>
      <c r="J17" s="26">
        <f t="shared" si="3"/>
        <v>1.0177764902164732</v>
      </c>
      <c r="K17" s="27">
        <f t="shared" si="4"/>
        <v>1018.5999999999985</v>
      </c>
      <c r="L17" s="26">
        <f t="shared" si="5"/>
        <v>1.0177764902164732</v>
      </c>
      <c r="M17" s="30"/>
    </row>
    <row r="18" spans="1:13" ht="51" customHeight="1" x14ac:dyDescent="0.25">
      <c r="A18" s="11">
        <v>14</v>
      </c>
      <c r="B18" s="3" t="s">
        <v>37</v>
      </c>
      <c r="C18" s="17">
        <v>-0.1</v>
      </c>
      <c r="D18" s="18">
        <v>0</v>
      </c>
      <c r="E18" s="18">
        <v>0</v>
      </c>
      <c r="F18" s="17">
        <v>1.5</v>
      </c>
      <c r="G18" s="16">
        <f t="shared" si="0"/>
        <v>1.6</v>
      </c>
      <c r="H18" s="26">
        <f t="shared" si="1"/>
        <v>-15</v>
      </c>
      <c r="I18" s="16">
        <f t="shared" si="2"/>
        <v>1.5</v>
      </c>
      <c r="J18" s="26" t="s">
        <v>44</v>
      </c>
      <c r="K18" s="27">
        <f t="shared" si="4"/>
        <v>1.5</v>
      </c>
      <c r="L18" s="26" t="s">
        <v>44</v>
      </c>
      <c r="M18" s="30"/>
    </row>
    <row r="19" spans="1:13" s="13" customFormat="1" ht="24" customHeight="1" x14ac:dyDescent="0.25">
      <c r="A19" s="14">
        <v>15</v>
      </c>
      <c r="B19" s="12" t="s">
        <v>9</v>
      </c>
      <c r="C19" s="15">
        <f t="shared" ref="C19:D19" si="10">SUM(C20,C26,C27,C28,C31,C32)</f>
        <v>751136.9</v>
      </c>
      <c r="D19" s="15">
        <f t="shared" si="10"/>
        <v>639959.6</v>
      </c>
      <c r="E19" s="15">
        <f t="shared" ref="E19:F19" si="11">SUM(E20,E26,E27,E28,E31,E32)</f>
        <v>668138.69999999995</v>
      </c>
      <c r="F19" s="15">
        <f t="shared" si="11"/>
        <v>809687.89999999991</v>
      </c>
      <c r="G19" s="15">
        <f t="shared" si="0"/>
        <v>58550.999999999884</v>
      </c>
      <c r="H19" s="24">
        <f t="shared" si="1"/>
        <v>1.0779498384382393</v>
      </c>
      <c r="I19" s="15">
        <f t="shared" si="2"/>
        <v>169728.29999999993</v>
      </c>
      <c r="J19" s="24">
        <f t="shared" si="3"/>
        <v>1.2652172105864181</v>
      </c>
      <c r="K19" s="25">
        <f t="shared" si="4"/>
        <v>141549.19999999995</v>
      </c>
      <c r="L19" s="24">
        <f t="shared" si="5"/>
        <v>1.2118560113341734</v>
      </c>
      <c r="M19" s="29"/>
    </row>
    <row r="20" spans="1:13" ht="40.5" customHeight="1" x14ac:dyDescent="0.25">
      <c r="A20" s="11">
        <v>16</v>
      </c>
      <c r="B20" s="3" t="s">
        <v>39</v>
      </c>
      <c r="C20" s="16">
        <f>C21+C22+C23+C24+C25</f>
        <v>349954.3</v>
      </c>
      <c r="D20" s="16">
        <f>D21+D22+D23+D24+D25</f>
        <v>350681.5</v>
      </c>
      <c r="E20" s="16">
        <f>E21+E22+E23+E24+E25</f>
        <v>350744.10000000003</v>
      </c>
      <c r="F20" s="16">
        <f>F21+F22+F23+F24+F25</f>
        <v>340666.49999999994</v>
      </c>
      <c r="G20" s="16">
        <f t="shared" si="0"/>
        <v>-9287.8000000000466</v>
      </c>
      <c r="H20" s="26">
        <f t="shared" si="1"/>
        <v>0.97345996320090922</v>
      </c>
      <c r="I20" s="16">
        <f t="shared" si="2"/>
        <v>-10015.000000000058</v>
      </c>
      <c r="J20" s="26">
        <f t="shared" si="3"/>
        <v>0.97144132211137435</v>
      </c>
      <c r="K20" s="27">
        <f t="shared" si="4"/>
        <v>-10077.600000000093</v>
      </c>
      <c r="L20" s="26">
        <f t="shared" si="5"/>
        <v>0.97126794149922957</v>
      </c>
      <c r="M20" s="30"/>
    </row>
    <row r="21" spans="1:13" ht="21" customHeight="1" x14ac:dyDescent="0.25">
      <c r="A21" s="11">
        <v>17</v>
      </c>
      <c r="B21" s="3" t="s">
        <v>35</v>
      </c>
      <c r="C21" s="17">
        <v>3.3</v>
      </c>
      <c r="D21" s="16">
        <v>0</v>
      </c>
      <c r="E21" s="16">
        <v>0</v>
      </c>
      <c r="F21" s="17">
        <v>4</v>
      </c>
      <c r="G21" s="16">
        <f t="shared" si="0"/>
        <v>0.70000000000000018</v>
      </c>
      <c r="H21" s="26">
        <f t="shared" si="1"/>
        <v>1.2121212121212122</v>
      </c>
      <c r="I21" s="16">
        <f t="shared" si="2"/>
        <v>4</v>
      </c>
      <c r="J21" s="26" t="s">
        <v>44</v>
      </c>
      <c r="K21" s="27">
        <f t="shared" si="4"/>
        <v>4</v>
      </c>
      <c r="L21" s="26" t="s">
        <v>44</v>
      </c>
      <c r="M21" s="30"/>
    </row>
    <row r="22" spans="1:13" ht="21" customHeight="1" x14ac:dyDescent="0.25">
      <c r="A22" s="11">
        <v>18</v>
      </c>
      <c r="B22" s="3" t="s">
        <v>10</v>
      </c>
      <c r="C22" s="17">
        <v>275823.59999999998</v>
      </c>
      <c r="D22" s="16">
        <v>275946</v>
      </c>
      <c r="E22" s="16">
        <v>275946</v>
      </c>
      <c r="F22" s="17">
        <v>267959</v>
      </c>
      <c r="G22" s="16">
        <f t="shared" si="0"/>
        <v>-7864.5999999999767</v>
      </c>
      <c r="H22" s="26">
        <f t="shared" si="1"/>
        <v>0.97148684884107095</v>
      </c>
      <c r="I22" s="16">
        <f t="shared" si="2"/>
        <v>-7987</v>
      </c>
      <c r="J22" s="26">
        <f t="shared" si="3"/>
        <v>0.97105593123292233</v>
      </c>
      <c r="K22" s="27">
        <f t="shared" si="4"/>
        <v>-7987</v>
      </c>
      <c r="L22" s="26">
        <f t="shared" si="5"/>
        <v>0.97105593123292233</v>
      </c>
      <c r="M22" s="30"/>
    </row>
    <row r="23" spans="1:13" ht="18" customHeight="1" x14ac:dyDescent="0.25">
      <c r="A23" s="11">
        <v>19</v>
      </c>
      <c r="B23" s="3" t="s">
        <v>11</v>
      </c>
      <c r="C23" s="17">
        <v>5536</v>
      </c>
      <c r="D23" s="16">
        <v>5347.1</v>
      </c>
      <c r="E23" s="16">
        <v>5409.7</v>
      </c>
      <c r="F23" s="17">
        <v>5609.1</v>
      </c>
      <c r="G23" s="16">
        <f t="shared" si="0"/>
        <v>73.100000000000364</v>
      </c>
      <c r="H23" s="26">
        <f t="shared" si="1"/>
        <v>1.0132044797687862</v>
      </c>
      <c r="I23" s="16">
        <f t="shared" si="2"/>
        <v>262</v>
      </c>
      <c r="J23" s="26">
        <f t="shared" si="3"/>
        <v>1.0489985225636327</v>
      </c>
      <c r="K23" s="27">
        <f t="shared" si="4"/>
        <v>199.40000000000055</v>
      </c>
      <c r="L23" s="26">
        <f t="shared" si="5"/>
        <v>1.0368597149564671</v>
      </c>
      <c r="M23" s="32"/>
    </row>
    <row r="24" spans="1:13" ht="74.25" customHeight="1" x14ac:dyDescent="0.25">
      <c r="A24" s="11">
        <v>20</v>
      </c>
      <c r="B24" s="4" t="s">
        <v>12</v>
      </c>
      <c r="C24" s="17">
        <v>391.7</v>
      </c>
      <c r="D24" s="16">
        <v>2045.9</v>
      </c>
      <c r="E24" s="16">
        <v>2045.9</v>
      </c>
      <c r="F24" s="17">
        <v>2525.1</v>
      </c>
      <c r="G24" s="16">
        <f t="shared" si="0"/>
        <v>2133.4</v>
      </c>
      <c r="H24" s="26">
        <f t="shared" si="1"/>
        <v>6.4465151901965791</v>
      </c>
      <c r="I24" s="16">
        <f t="shared" si="2"/>
        <v>479.19999999999982</v>
      </c>
      <c r="J24" s="26">
        <f t="shared" si="3"/>
        <v>1.234224546654284</v>
      </c>
      <c r="K24" s="27">
        <f t="shared" si="4"/>
        <v>479.19999999999982</v>
      </c>
      <c r="L24" s="26">
        <f t="shared" si="5"/>
        <v>1.234224546654284</v>
      </c>
      <c r="M24" s="30" t="s">
        <v>50</v>
      </c>
    </row>
    <row r="25" spans="1:13" ht="21" customHeight="1" x14ac:dyDescent="0.25">
      <c r="A25" s="11">
        <v>21</v>
      </c>
      <c r="B25" s="3" t="s">
        <v>13</v>
      </c>
      <c r="C25" s="17">
        <v>68199.7</v>
      </c>
      <c r="D25" s="16">
        <v>67342.5</v>
      </c>
      <c r="E25" s="16">
        <v>67342.5</v>
      </c>
      <c r="F25" s="17">
        <f>64401.9+167.4</f>
        <v>64569.3</v>
      </c>
      <c r="G25" s="16">
        <f t="shared" si="0"/>
        <v>-3630.3999999999942</v>
      </c>
      <c r="H25" s="26">
        <f t="shared" si="1"/>
        <v>0.94676809428780484</v>
      </c>
      <c r="I25" s="16">
        <f t="shared" si="2"/>
        <v>-2773.1999999999971</v>
      </c>
      <c r="J25" s="26">
        <f t="shared" si="3"/>
        <v>0.95881946764673132</v>
      </c>
      <c r="K25" s="27">
        <f t="shared" si="4"/>
        <v>-2773.1999999999971</v>
      </c>
      <c r="L25" s="26">
        <f t="shared" si="5"/>
        <v>0.95881946764673132</v>
      </c>
      <c r="M25" s="30"/>
    </row>
    <row r="26" spans="1:13" ht="66.75" customHeight="1" x14ac:dyDescent="0.25">
      <c r="A26" s="11">
        <v>22</v>
      </c>
      <c r="B26" s="3" t="s">
        <v>23</v>
      </c>
      <c r="C26" s="17">
        <v>59971.3</v>
      </c>
      <c r="D26" s="16">
        <v>40878.1</v>
      </c>
      <c r="E26" s="16">
        <v>40878.1</v>
      </c>
      <c r="F26" s="17">
        <v>63081.2</v>
      </c>
      <c r="G26" s="16">
        <f t="shared" si="0"/>
        <v>3109.8999999999942</v>
      </c>
      <c r="H26" s="26">
        <f t="shared" si="1"/>
        <v>1.0518564713454601</v>
      </c>
      <c r="I26" s="16">
        <f t="shared" si="2"/>
        <v>22203.1</v>
      </c>
      <c r="J26" s="26">
        <f t="shared" si="3"/>
        <v>1.5431539137092967</v>
      </c>
      <c r="K26" s="27">
        <f t="shared" si="4"/>
        <v>22203.1</v>
      </c>
      <c r="L26" s="26">
        <f t="shared" si="5"/>
        <v>1.5431539137092967</v>
      </c>
      <c r="M26" s="30" t="s">
        <v>51</v>
      </c>
    </row>
    <row r="27" spans="1:13" ht="48" customHeight="1" x14ac:dyDescent="0.25">
      <c r="A27" s="11">
        <v>23</v>
      </c>
      <c r="B27" s="3" t="s">
        <v>22</v>
      </c>
      <c r="C27" s="17">
        <v>95745.8</v>
      </c>
      <c r="D27" s="16">
        <v>91808</v>
      </c>
      <c r="E27" s="16">
        <v>116670.3</v>
      </c>
      <c r="F27" s="17">
        <v>118944.6</v>
      </c>
      <c r="G27" s="16">
        <f t="shared" si="0"/>
        <v>23198.800000000003</v>
      </c>
      <c r="H27" s="26">
        <f t="shared" si="1"/>
        <v>1.2422957456097292</v>
      </c>
      <c r="I27" s="16">
        <f t="shared" si="2"/>
        <v>27136.600000000006</v>
      </c>
      <c r="J27" s="26">
        <f t="shared" si="3"/>
        <v>1.2955799058905542</v>
      </c>
      <c r="K27" s="27">
        <f t="shared" si="4"/>
        <v>2274.3000000000029</v>
      </c>
      <c r="L27" s="26">
        <f t="shared" si="5"/>
        <v>1.0194933929200491</v>
      </c>
      <c r="M27" s="30"/>
    </row>
    <row r="28" spans="1:13" ht="21" customHeight="1" x14ac:dyDescent="0.25">
      <c r="A28" s="11">
        <v>24</v>
      </c>
      <c r="B28" s="3" t="s">
        <v>14</v>
      </c>
      <c r="C28" s="16">
        <f t="shared" ref="C28" si="12">SUM(C29:C30)</f>
        <v>181372.09999999998</v>
      </c>
      <c r="D28" s="16">
        <f t="shared" ref="D28" si="13">SUM(D29:D30)</f>
        <v>136889.69999999998</v>
      </c>
      <c r="E28" s="16">
        <f t="shared" ref="E28:F28" si="14">SUM(E29:E30)</f>
        <v>136889.69999999998</v>
      </c>
      <c r="F28" s="16">
        <f t="shared" si="14"/>
        <v>219687.09999999998</v>
      </c>
      <c r="G28" s="16">
        <f t="shared" si="0"/>
        <v>38315</v>
      </c>
      <c r="H28" s="26">
        <f t="shared" si="1"/>
        <v>1.2112507932587206</v>
      </c>
      <c r="I28" s="16">
        <f t="shared" si="2"/>
        <v>82797.399999999994</v>
      </c>
      <c r="J28" s="26">
        <f t="shared" si="3"/>
        <v>1.604847552445509</v>
      </c>
      <c r="K28" s="27">
        <f t="shared" si="4"/>
        <v>82797.399999999994</v>
      </c>
      <c r="L28" s="26">
        <f t="shared" si="5"/>
        <v>1.604847552445509</v>
      </c>
      <c r="M28" s="30"/>
    </row>
    <row r="29" spans="1:13" ht="82.5" x14ac:dyDescent="0.25">
      <c r="A29" s="11">
        <v>25</v>
      </c>
      <c r="B29" s="3" t="s">
        <v>15</v>
      </c>
      <c r="C29" s="17">
        <v>64856.2</v>
      </c>
      <c r="D29" s="16">
        <v>29481.3</v>
      </c>
      <c r="E29" s="16">
        <v>29481.3</v>
      </c>
      <c r="F29" s="17">
        <f>36299.6+1454.7</f>
        <v>37754.299999999996</v>
      </c>
      <c r="G29" s="16">
        <f t="shared" si="0"/>
        <v>-27101.9</v>
      </c>
      <c r="H29" s="26">
        <f t="shared" si="1"/>
        <v>0.58212322029351082</v>
      </c>
      <c r="I29" s="16">
        <f t="shared" si="2"/>
        <v>8272.9999999999964</v>
      </c>
      <c r="J29" s="26">
        <f t="shared" si="3"/>
        <v>1.280618561596673</v>
      </c>
      <c r="K29" s="27">
        <f t="shared" si="4"/>
        <v>8272.9999999999964</v>
      </c>
      <c r="L29" s="26">
        <f t="shared" si="5"/>
        <v>1.280618561596673</v>
      </c>
      <c r="M29" s="30" t="s">
        <v>52</v>
      </c>
    </row>
    <row r="30" spans="1:13" ht="103.5" customHeight="1" x14ac:dyDescent="0.25">
      <c r="A30" s="11">
        <v>26</v>
      </c>
      <c r="B30" s="3" t="s">
        <v>16</v>
      </c>
      <c r="C30" s="17">
        <v>116515.9</v>
      </c>
      <c r="D30" s="16">
        <v>107408.4</v>
      </c>
      <c r="E30" s="16">
        <v>107408.4</v>
      </c>
      <c r="F30" s="17">
        <f>181401.3+531.5</f>
        <v>181932.79999999999</v>
      </c>
      <c r="G30" s="16">
        <f t="shared" si="0"/>
        <v>65416.899999999994</v>
      </c>
      <c r="H30" s="26">
        <f t="shared" si="1"/>
        <v>1.5614418289692651</v>
      </c>
      <c r="I30" s="16">
        <f t="shared" si="2"/>
        <v>74524.399999999994</v>
      </c>
      <c r="J30" s="26">
        <f t="shared" si="3"/>
        <v>1.6938414500169447</v>
      </c>
      <c r="K30" s="27">
        <f t="shared" si="4"/>
        <v>74524.399999999994</v>
      </c>
      <c r="L30" s="26">
        <f t="shared" si="5"/>
        <v>1.6938414500169447</v>
      </c>
      <c r="M30" s="30" t="s">
        <v>53</v>
      </c>
    </row>
    <row r="31" spans="1:13" ht="231" x14ac:dyDescent="0.25">
      <c r="A31" s="11">
        <v>27</v>
      </c>
      <c r="B31" s="3" t="s">
        <v>17</v>
      </c>
      <c r="C31" s="17">
        <v>54544.1</v>
      </c>
      <c r="D31" s="16">
        <v>19494.900000000001</v>
      </c>
      <c r="E31" s="16">
        <v>22749.1</v>
      </c>
      <c r="F31" s="17">
        <v>65801.8</v>
      </c>
      <c r="G31" s="16">
        <f t="shared" si="0"/>
        <v>11257.700000000004</v>
      </c>
      <c r="H31" s="26">
        <f t="shared" si="1"/>
        <v>1.206396292174589</v>
      </c>
      <c r="I31" s="16">
        <f t="shared" si="2"/>
        <v>46306.9</v>
      </c>
      <c r="J31" s="26">
        <f t="shared" si="3"/>
        <v>3.3753340617289651</v>
      </c>
      <c r="K31" s="27">
        <f t="shared" si="4"/>
        <v>43052.700000000004</v>
      </c>
      <c r="L31" s="26">
        <f t="shared" si="5"/>
        <v>2.8925012418073686</v>
      </c>
      <c r="M31" s="30" t="s">
        <v>57</v>
      </c>
    </row>
    <row r="32" spans="1:13" ht="47.25" customHeight="1" x14ac:dyDescent="0.25">
      <c r="A32" s="11">
        <v>28</v>
      </c>
      <c r="B32" s="3" t="s">
        <v>18</v>
      </c>
      <c r="C32" s="16">
        <f t="shared" ref="C32" si="15">SUM(C33:C34)</f>
        <v>9549.2999999999993</v>
      </c>
      <c r="D32" s="16">
        <f t="shared" ref="D32" si="16">SUM(D33:D34)</f>
        <v>207.4</v>
      </c>
      <c r="E32" s="16">
        <f t="shared" ref="E32:F32" si="17">SUM(E33:E34)</f>
        <v>207.4</v>
      </c>
      <c r="F32" s="16">
        <f t="shared" si="17"/>
        <v>1506.6999999999998</v>
      </c>
      <c r="G32" s="16">
        <f t="shared" si="0"/>
        <v>-8042.5999999999995</v>
      </c>
      <c r="H32" s="26">
        <f t="shared" si="1"/>
        <v>0.1577811986218885</v>
      </c>
      <c r="I32" s="16">
        <f t="shared" si="2"/>
        <v>1299.2999999999997</v>
      </c>
      <c r="J32" s="26">
        <f t="shared" si="3"/>
        <v>7.2647058823529402</v>
      </c>
      <c r="K32" s="27">
        <f t="shared" si="4"/>
        <v>1299.2999999999997</v>
      </c>
      <c r="L32" s="26">
        <f t="shared" si="5"/>
        <v>7.2647058823529402</v>
      </c>
      <c r="M32" s="35" t="s">
        <v>54</v>
      </c>
    </row>
    <row r="33" spans="1:13" ht="20.100000000000001" customHeight="1" x14ac:dyDescent="0.25">
      <c r="A33" s="11">
        <v>29</v>
      </c>
      <c r="B33" s="3" t="s">
        <v>19</v>
      </c>
      <c r="C33" s="17">
        <v>1565.9</v>
      </c>
      <c r="D33" s="16">
        <v>0</v>
      </c>
      <c r="E33" s="16">
        <v>0</v>
      </c>
      <c r="F33" s="17">
        <v>-1706.9</v>
      </c>
      <c r="G33" s="16">
        <f t="shared" si="0"/>
        <v>-3272.8</v>
      </c>
      <c r="H33" s="26">
        <f t="shared" si="1"/>
        <v>-1.0900440641164826</v>
      </c>
      <c r="I33" s="16">
        <f t="shared" si="2"/>
        <v>-1706.9</v>
      </c>
      <c r="J33" s="26" t="s">
        <v>44</v>
      </c>
      <c r="K33" s="27">
        <f t="shared" si="4"/>
        <v>-1706.9</v>
      </c>
      <c r="L33" s="26" t="s">
        <v>44</v>
      </c>
      <c r="M33" s="35"/>
    </row>
    <row r="34" spans="1:13" ht="28.5" customHeight="1" x14ac:dyDescent="0.25">
      <c r="A34" s="11">
        <v>30</v>
      </c>
      <c r="B34" s="3" t="s">
        <v>20</v>
      </c>
      <c r="C34" s="17">
        <v>7983.4</v>
      </c>
      <c r="D34" s="16">
        <v>207.4</v>
      </c>
      <c r="E34" s="16">
        <v>207.4</v>
      </c>
      <c r="F34" s="17">
        <v>3213.6</v>
      </c>
      <c r="G34" s="16">
        <f t="shared" si="0"/>
        <v>-4769.7999999999993</v>
      </c>
      <c r="H34" s="26">
        <f t="shared" si="1"/>
        <v>0.40253526066588169</v>
      </c>
      <c r="I34" s="16">
        <f t="shared" si="2"/>
        <v>3006.2</v>
      </c>
      <c r="J34" s="26">
        <f t="shared" si="3"/>
        <v>15.494696239151397</v>
      </c>
      <c r="K34" s="27">
        <f t="shared" si="4"/>
        <v>3006.2</v>
      </c>
      <c r="L34" s="26">
        <f t="shared" si="5"/>
        <v>15.494696239151397</v>
      </c>
      <c r="M34" s="35"/>
    </row>
    <row r="35" spans="1:13" s="13" customFormat="1" ht="21.75" customHeight="1" x14ac:dyDescent="0.25">
      <c r="A35" s="14">
        <v>31</v>
      </c>
      <c r="B35" s="12" t="s">
        <v>21</v>
      </c>
      <c r="C35" s="15">
        <f>SUM(C36:C43)</f>
        <v>8544144.5</v>
      </c>
      <c r="D35" s="15">
        <f>SUM(D36:D43)</f>
        <v>6240912.2999999998</v>
      </c>
      <c r="E35" s="15">
        <f>SUM(E36:E43)</f>
        <v>9224891.2999999989</v>
      </c>
      <c r="F35" s="15">
        <f>SUM(F36:F43)</f>
        <v>9170991.6999999993</v>
      </c>
      <c r="G35" s="15">
        <f t="shared" si="0"/>
        <v>626847.19999999925</v>
      </c>
      <c r="H35" s="24">
        <f t="shared" si="1"/>
        <v>1.0733657067714619</v>
      </c>
      <c r="I35" s="15">
        <f t="shared" si="2"/>
        <v>2930079.3999999994</v>
      </c>
      <c r="J35" s="24">
        <f t="shared" si="3"/>
        <v>1.469495365284976</v>
      </c>
      <c r="K35" s="25">
        <f t="shared" si="4"/>
        <v>-53899.599999999627</v>
      </c>
      <c r="L35" s="24">
        <f t="shared" si="5"/>
        <v>0.99415715608486366</v>
      </c>
      <c r="M35" s="29"/>
    </row>
    <row r="36" spans="1:13" ht="20.100000000000001" customHeight="1" x14ac:dyDescent="0.25">
      <c r="A36" s="11">
        <v>32</v>
      </c>
      <c r="B36" s="3" t="s">
        <v>28</v>
      </c>
      <c r="C36" s="17">
        <v>782027.6</v>
      </c>
      <c r="D36" s="16">
        <v>718930.7</v>
      </c>
      <c r="E36" s="16">
        <v>1214357.8999999999</v>
      </c>
      <c r="F36" s="17">
        <v>1214357.8999999999</v>
      </c>
      <c r="G36" s="16">
        <f t="shared" si="0"/>
        <v>432330.29999999993</v>
      </c>
      <c r="H36" s="26">
        <f t="shared" si="1"/>
        <v>1.5528325342993008</v>
      </c>
      <c r="I36" s="16">
        <f t="shared" si="2"/>
        <v>495427.19999999995</v>
      </c>
      <c r="J36" s="26">
        <f t="shared" si="3"/>
        <v>1.6891167674436494</v>
      </c>
      <c r="K36" s="27">
        <f t="shared" si="4"/>
        <v>0</v>
      </c>
      <c r="L36" s="26">
        <f t="shared" si="5"/>
        <v>1</v>
      </c>
      <c r="M36" s="30"/>
    </row>
    <row r="37" spans="1:13" ht="19.5" customHeight="1" x14ac:dyDescent="0.25">
      <c r="A37" s="11">
        <v>33</v>
      </c>
      <c r="B37" s="3" t="s">
        <v>29</v>
      </c>
      <c r="C37" s="17">
        <v>2879896.6</v>
      </c>
      <c r="D37" s="16">
        <v>1437624.7</v>
      </c>
      <c r="E37" s="16">
        <v>2875071.3</v>
      </c>
      <c r="F37" s="17">
        <v>2857784.3</v>
      </c>
      <c r="G37" s="16">
        <f t="shared" si="0"/>
        <v>-22112.300000000279</v>
      </c>
      <c r="H37" s="26">
        <f t="shared" si="1"/>
        <v>0.99232184238836896</v>
      </c>
      <c r="I37" s="16">
        <f t="shared" si="2"/>
        <v>1420159.5999999999</v>
      </c>
      <c r="J37" s="26">
        <f t="shared" si="3"/>
        <v>1.987851419080376</v>
      </c>
      <c r="K37" s="27">
        <f t="shared" si="4"/>
        <v>-17287</v>
      </c>
      <c r="L37" s="26">
        <f t="shared" si="5"/>
        <v>0.99398727955024979</v>
      </c>
      <c r="M37" s="33"/>
    </row>
    <row r="38" spans="1:13" ht="21.75" customHeight="1" x14ac:dyDescent="0.25">
      <c r="A38" s="11">
        <v>34</v>
      </c>
      <c r="B38" s="3" t="s">
        <v>30</v>
      </c>
      <c r="C38" s="17">
        <v>3880068.5</v>
      </c>
      <c r="D38" s="16">
        <v>4078856.9</v>
      </c>
      <c r="E38" s="16">
        <v>4402187.0999999996</v>
      </c>
      <c r="F38" s="17">
        <v>4389990.9000000004</v>
      </c>
      <c r="G38" s="16">
        <f t="shared" si="0"/>
        <v>509922.40000000037</v>
      </c>
      <c r="H38" s="26">
        <f t="shared" si="1"/>
        <v>1.1314209787791119</v>
      </c>
      <c r="I38" s="16">
        <f t="shared" si="2"/>
        <v>311134.00000000047</v>
      </c>
      <c r="J38" s="26">
        <f t="shared" si="3"/>
        <v>1.0762797047378643</v>
      </c>
      <c r="K38" s="27">
        <f t="shared" si="4"/>
        <v>-12196.199999999255</v>
      </c>
      <c r="L38" s="26">
        <f t="shared" si="5"/>
        <v>0.99722951348433164</v>
      </c>
      <c r="M38" s="33"/>
    </row>
    <row r="39" spans="1:13" ht="27" customHeight="1" x14ac:dyDescent="0.25">
      <c r="A39" s="11">
        <v>35</v>
      </c>
      <c r="B39" s="3" t="s">
        <v>31</v>
      </c>
      <c r="C39" s="17">
        <v>637464</v>
      </c>
      <c r="D39" s="16">
        <v>5500</v>
      </c>
      <c r="E39" s="16">
        <v>721037.9</v>
      </c>
      <c r="F39" s="17">
        <v>719521.3</v>
      </c>
      <c r="G39" s="16">
        <f t="shared" si="0"/>
        <v>82057.300000000047</v>
      </c>
      <c r="H39" s="26">
        <f t="shared" si="1"/>
        <v>1.1287246024873563</v>
      </c>
      <c r="I39" s="16">
        <f t="shared" si="2"/>
        <v>714021.3</v>
      </c>
      <c r="J39" s="26">
        <f t="shared" si="3"/>
        <v>130.82205454545456</v>
      </c>
      <c r="K39" s="27">
        <f t="shared" si="4"/>
        <v>-1516.5999999999767</v>
      </c>
      <c r="L39" s="26">
        <f t="shared" si="5"/>
        <v>0.99789664315842486</v>
      </c>
      <c r="M39" s="30"/>
    </row>
    <row r="40" spans="1:13" ht="51.75" customHeight="1" x14ac:dyDescent="0.25">
      <c r="A40" s="11">
        <v>36</v>
      </c>
      <c r="B40" s="3" t="s">
        <v>46</v>
      </c>
      <c r="C40" s="17">
        <v>0</v>
      </c>
      <c r="D40" s="16">
        <v>0</v>
      </c>
      <c r="E40" s="16">
        <v>0</v>
      </c>
      <c r="F40" s="17">
        <v>1893.5</v>
      </c>
      <c r="G40" s="16">
        <f t="shared" si="0"/>
        <v>1893.5</v>
      </c>
      <c r="H40" s="26" t="s">
        <v>44</v>
      </c>
      <c r="I40" s="16">
        <f t="shared" si="2"/>
        <v>1893.5</v>
      </c>
      <c r="J40" s="26" t="s">
        <v>44</v>
      </c>
      <c r="K40" s="27">
        <f t="shared" si="4"/>
        <v>1893.5</v>
      </c>
      <c r="L40" s="26" t="s">
        <v>44</v>
      </c>
      <c r="M40" s="30"/>
    </row>
    <row r="41" spans="1:13" ht="33" customHeight="1" x14ac:dyDescent="0.25">
      <c r="A41" s="11">
        <v>37</v>
      </c>
      <c r="B41" s="5" t="s">
        <v>32</v>
      </c>
      <c r="C41" s="17">
        <v>376293.3</v>
      </c>
      <c r="D41" s="16">
        <v>0</v>
      </c>
      <c r="E41" s="16">
        <v>12237.1</v>
      </c>
      <c r="F41" s="17">
        <v>12237.1</v>
      </c>
      <c r="G41" s="16">
        <f t="shared" si="0"/>
        <v>-364056.2</v>
      </c>
      <c r="H41" s="26">
        <f t="shared" si="1"/>
        <v>3.2520111306791805E-2</v>
      </c>
      <c r="I41" s="16">
        <f t="shared" si="2"/>
        <v>12237.1</v>
      </c>
      <c r="J41" s="26" t="s">
        <v>44</v>
      </c>
      <c r="K41" s="27">
        <f t="shared" si="4"/>
        <v>0</v>
      </c>
      <c r="L41" s="26">
        <f t="shared" si="5"/>
        <v>1</v>
      </c>
      <c r="M41" s="30"/>
    </row>
    <row r="42" spans="1:13" ht="49.5" x14ac:dyDescent="0.25">
      <c r="A42" s="11">
        <v>38</v>
      </c>
      <c r="B42" s="5" t="s">
        <v>43</v>
      </c>
      <c r="C42" s="17">
        <v>498.1</v>
      </c>
      <c r="D42" s="16">
        <v>0</v>
      </c>
      <c r="E42" s="16">
        <v>0</v>
      </c>
      <c r="F42" s="17">
        <v>687.1</v>
      </c>
      <c r="G42" s="16">
        <f>F42-C42</f>
        <v>189</v>
      </c>
      <c r="H42" s="26" t="s">
        <v>44</v>
      </c>
      <c r="I42" s="16">
        <f t="shared" si="2"/>
        <v>687.1</v>
      </c>
      <c r="J42" s="26" t="s">
        <v>44</v>
      </c>
      <c r="K42" s="27">
        <f t="shared" si="4"/>
        <v>687.1</v>
      </c>
      <c r="L42" s="26" t="s">
        <v>44</v>
      </c>
      <c r="M42" s="30"/>
    </row>
    <row r="43" spans="1:13" ht="33.75" customHeight="1" x14ac:dyDescent="0.25">
      <c r="A43" s="11">
        <v>39</v>
      </c>
      <c r="B43" s="3" t="s">
        <v>33</v>
      </c>
      <c r="C43" s="17">
        <v>-12103.6</v>
      </c>
      <c r="D43" s="19">
        <v>0</v>
      </c>
      <c r="E43" s="19">
        <v>0</v>
      </c>
      <c r="F43" s="17">
        <v>-25480.400000000001</v>
      </c>
      <c r="G43" s="16">
        <f t="shared" si="0"/>
        <v>-13376.800000000001</v>
      </c>
      <c r="H43" s="26">
        <f>F43/C43</f>
        <v>2.1051918437489672</v>
      </c>
      <c r="I43" s="16">
        <f t="shared" si="2"/>
        <v>-25480.400000000001</v>
      </c>
      <c r="J43" s="26" t="s">
        <v>44</v>
      </c>
      <c r="K43" s="27">
        <f t="shared" si="4"/>
        <v>-25480.400000000001</v>
      </c>
      <c r="L43" s="26" t="s">
        <v>44</v>
      </c>
      <c r="M43" s="30"/>
    </row>
    <row r="44" spans="1:13" s="13" customFormat="1" ht="20.100000000000001" customHeight="1" x14ac:dyDescent="0.25">
      <c r="A44" s="14">
        <v>40</v>
      </c>
      <c r="B44" s="12" t="s">
        <v>40</v>
      </c>
      <c r="C44" s="15">
        <f t="shared" ref="C44" si="18">SUM(C5,C35)</f>
        <v>12861804.5</v>
      </c>
      <c r="D44" s="15">
        <f t="shared" ref="D44:F44" si="19">SUM(D5,D35)</f>
        <v>10322751.800000001</v>
      </c>
      <c r="E44" s="15">
        <f t="shared" si="19"/>
        <v>13317534.899999999</v>
      </c>
      <c r="F44" s="15">
        <f t="shared" si="19"/>
        <v>13909554.699999999</v>
      </c>
      <c r="G44" s="15">
        <f t="shared" si="0"/>
        <v>1047750.1999999993</v>
      </c>
      <c r="H44" s="24">
        <f t="shared" si="1"/>
        <v>1.0814621463108072</v>
      </c>
      <c r="I44" s="15">
        <f t="shared" si="2"/>
        <v>3586802.8999999985</v>
      </c>
      <c r="J44" s="24">
        <f t="shared" si="3"/>
        <v>1.3474657697378716</v>
      </c>
      <c r="K44" s="25">
        <f t="shared" si="4"/>
        <v>592019.80000000075</v>
      </c>
      <c r="L44" s="24">
        <f t="shared" si="5"/>
        <v>1.0444541579538118</v>
      </c>
      <c r="M44" s="29"/>
    </row>
    <row r="45" spans="1:13" x14ac:dyDescent="0.25">
      <c r="D45" s="6"/>
    </row>
    <row r="46" spans="1:13" x14ac:dyDescent="0.25">
      <c r="D46" s="7"/>
    </row>
  </sheetData>
  <mergeCells count="4">
    <mergeCell ref="A1:M1"/>
    <mergeCell ref="M32:M34"/>
    <mergeCell ref="A3:A4"/>
    <mergeCell ref="M9:M13"/>
  </mergeCells>
  <pageMargins left="0.39370078740157483" right="0.39370078740157483" top="0.78740157480314965" bottom="0.78740157480314965" header="0.39370078740157483" footer="0.15748031496062992"/>
  <pageSetup paperSize="9" scale="32" fitToHeight="2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543124342</vt:i4>
  </property>
  <property fmtid="{D5CDD505-2E9C-101B-9397-08002B2CF9AE}" pid="4" name="_ReviewingToolsShownOnce">
    <vt:lpwstr/>
  </property>
</Properties>
</file>